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Archivio\Dietetica\Dieta\"/>
    </mc:Choice>
  </mc:AlternateContent>
  <bookViews>
    <workbookView xWindow="0" yWindow="0" windowWidth="12700" windowHeight="17660" activeTab="1"/>
    <workbookView xWindow="0" yWindow="0" windowWidth="12700" windowHeight="17660"/>
    <workbookView xWindow="0" yWindow="0" windowWidth="12700" windowHeight="17660" firstSheet="1" activeTab="1"/>
  </bookViews>
  <sheets>
    <sheet name="Database" sheetId="6" r:id="rId1"/>
    <sheet name="Maker" sheetId="9" r:id="rId2"/>
  </sheets>
  <definedNames>
    <definedName name="Tabella">Database!$A$1:$H$281</definedName>
  </definedNames>
  <calcPr calcId="152511"/>
</workbook>
</file>

<file path=xl/calcChain.xml><?xml version="1.0" encoding="utf-8"?>
<calcChain xmlns="http://schemas.openxmlformats.org/spreadsheetml/2006/main">
  <c r="H32" i="6" l="1"/>
  <c r="H31" i="6"/>
  <c r="H134" i="6" l="1"/>
  <c r="H3" i="6" l="1"/>
  <c r="H6" i="6"/>
  <c r="H34" i="6"/>
  <c r="H261" i="6" l="1"/>
  <c r="D12" i="9" l="1"/>
  <c r="H236" i="6" l="1"/>
  <c r="G27" i="9" l="1"/>
  <c r="F27" i="9"/>
  <c r="E27" i="9"/>
  <c r="D27" i="9" s="1"/>
  <c r="G62" i="9"/>
  <c r="F62" i="9"/>
  <c r="E62" i="9"/>
  <c r="D62" i="9" s="1"/>
  <c r="G60" i="9"/>
  <c r="F60" i="9"/>
  <c r="E60" i="9"/>
  <c r="D60" i="9" s="1"/>
  <c r="J60" i="9"/>
  <c r="J61" i="9" s="1"/>
  <c r="J62" i="9" s="1"/>
  <c r="I60" i="9"/>
  <c r="I61" i="9" s="1"/>
  <c r="I62" i="9" s="1"/>
  <c r="H60" i="9"/>
  <c r="H61" i="9" s="1"/>
  <c r="H62" i="9" s="1"/>
  <c r="D52" i="9"/>
  <c r="C52" i="9"/>
  <c r="I52" i="9" s="1"/>
  <c r="D51" i="9"/>
  <c r="C51" i="9"/>
  <c r="I51" i="9" s="1"/>
  <c r="D50" i="9"/>
  <c r="C50" i="9"/>
  <c r="I50" i="9" s="1"/>
  <c r="G40" i="9"/>
  <c r="D48" i="9"/>
  <c r="D49" i="9"/>
  <c r="I47" i="9"/>
  <c r="I54" i="9" s="1"/>
  <c r="I56" i="9" s="1"/>
  <c r="H47" i="9"/>
  <c r="G47" i="9"/>
  <c r="F47" i="9"/>
  <c r="D47" i="9"/>
  <c r="E47" i="9" s="1"/>
  <c r="H45" i="9"/>
  <c r="F37" i="9"/>
  <c r="D17" i="9"/>
  <c r="C17" i="9"/>
  <c r="G17" i="9" s="1"/>
  <c r="D16" i="9"/>
  <c r="C16" i="9"/>
  <c r="G16" i="9" s="1"/>
  <c r="D15" i="9"/>
  <c r="C15" i="9"/>
  <c r="G15" i="9" s="1"/>
  <c r="D14" i="9"/>
  <c r="D13" i="9"/>
  <c r="I12" i="9"/>
  <c r="I19" i="9" s="1"/>
  <c r="I21" i="9" s="1"/>
  <c r="I24" i="9" s="1"/>
  <c r="I25" i="9" s="1"/>
  <c r="I26" i="9" s="1"/>
  <c r="I27" i="9" s="1"/>
  <c r="H12" i="9"/>
  <c r="G12" i="9"/>
  <c r="F12" i="9"/>
  <c r="E12" i="9"/>
  <c r="H10" i="9"/>
  <c r="E7" i="9"/>
  <c r="G5" i="9"/>
  <c r="E52" i="9" l="1"/>
  <c r="F50" i="9"/>
  <c r="F51" i="9"/>
  <c r="F52" i="9"/>
  <c r="E50" i="9"/>
  <c r="E51" i="9"/>
  <c r="G50" i="9"/>
  <c r="G51" i="9"/>
  <c r="G52" i="9"/>
  <c r="H50" i="9"/>
  <c r="J50" i="9" s="1"/>
  <c r="H51" i="9"/>
  <c r="J51" i="9" s="1"/>
  <c r="H52" i="9"/>
  <c r="J52" i="9" s="1"/>
  <c r="G37" i="9"/>
  <c r="C14" i="9"/>
  <c r="H14" i="9" s="1"/>
  <c r="F15" i="9"/>
  <c r="F16" i="9"/>
  <c r="H16" i="9"/>
  <c r="I16" i="9"/>
  <c r="H15" i="9"/>
  <c r="I15" i="9"/>
  <c r="F17" i="9"/>
  <c r="H17" i="9"/>
  <c r="I17" i="9"/>
  <c r="J47" i="9"/>
  <c r="J12" i="9"/>
  <c r="C13" i="9"/>
  <c r="E15" i="9"/>
  <c r="E16" i="9"/>
  <c r="E17" i="9"/>
  <c r="C19" i="9" l="1"/>
  <c r="J10" i="9" s="1"/>
  <c r="I14" i="9"/>
  <c r="J14" i="9" s="1"/>
  <c r="F14" i="9"/>
  <c r="E14" i="9"/>
  <c r="G14" i="9"/>
  <c r="E41" i="9"/>
  <c r="C48" i="9"/>
  <c r="J17" i="9"/>
  <c r="J16" i="9"/>
  <c r="J15" i="9"/>
  <c r="J54" i="9"/>
  <c r="J56" i="9"/>
  <c r="I13" i="9"/>
  <c r="G13" i="9"/>
  <c r="F13" i="9"/>
  <c r="D32" i="9" s="1"/>
  <c r="E13" i="9"/>
  <c r="H13" i="9"/>
  <c r="H18" i="9" s="1"/>
  <c r="J19" i="9"/>
  <c r="J21" i="9"/>
  <c r="J24" i="9" s="1"/>
  <c r="J25" i="9" s="1"/>
  <c r="J26" i="9" s="1"/>
  <c r="J27" i="9" s="1"/>
  <c r="E19" i="9" l="1"/>
  <c r="E21" i="9" s="1"/>
  <c r="F18" i="9"/>
  <c r="F21" i="9" s="1"/>
  <c r="F24" i="9" s="1"/>
  <c r="F25" i="9" s="1"/>
  <c r="G18" i="9"/>
  <c r="G21" i="9" s="1"/>
  <c r="G24" i="9" s="1"/>
  <c r="G25" i="9" s="1"/>
  <c r="J13" i="9"/>
  <c r="E24" i="9" l="1"/>
  <c r="E25" i="9" s="1"/>
  <c r="D25" i="9" s="1"/>
  <c r="E30" i="9" s="1"/>
  <c r="G31" i="9"/>
  <c r="F19" i="9"/>
  <c r="D21" i="9"/>
  <c r="G19" i="9"/>
  <c r="H19" i="9"/>
  <c r="H21" i="9"/>
  <c r="H24" i="9" s="1"/>
  <c r="H25" i="9" s="1"/>
  <c r="H26" i="9" s="1"/>
  <c r="H27" i="9" s="1"/>
  <c r="D24" i="9" l="1"/>
  <c r="D30" i="9"/>
  <c r="H20" i="6"/>
  <c r="H19" i="6"/>
  <c r="H267" i="6"/>
  <c r="H260" i="6" l="1"/>
  <c r="H277" i="6" l="1"/>
  <c r="H137" i="6" l="1"/>
  <c r="H157" i="6" l="1"/>
  <c r="H252" i="6" l="1"/>
  <c r="H22" i="6" l="1"/>
  <c r="H21" i="6"/>
  <c r="H24" i="6"/>
  <c r="H67" i="6" l="1"/>
  <c r="H149" i="6" l="1"/>
  <c r="H30" i="6" l="1"/>
  <c r="H29" i="6"/>
  <c r="H38" i="6" l="1"/>
  <c r="H76" i="6" l="1"/>
  <c r="H77" i="6"/>
  <c r="H78" i="6"/>
  <c r="H262" i="6" l="1"/>
  <c r="H263" i="6"/>
  <c r="H5" i="6"/>
  <c r="H247" i="6" l="1"/>
  <c r="H246" i="6"/>
  <c r="H245" i="6"/>
  <c r="H244" i="6"/>
  <c r="H278" i="6" l="1"/>
  <c r="H279" i="6"/>
  <c r="H280" i="6"/>
  <c r="H130" i="6"/>
  <c r="H129" i="6"/>
  <c r="H62" i="6" l="1"/>
  <c r="H63" i="6"/>
  <c r="H223" i="6" l="1"/>
  <c r="H222" i="6"/>
  <c r="H28" i="6" l="1"/>
  <c r="H45" i="6"/>
  <c r="H47" i="6"/>
  <c r="H233" i="6" l="1"/>
  <c r="H229" i="6" l="1"/>
  <c r="H232" i="6" l="1"/>
  <c r="H156" i="6" l="1"/>
  <c r="H155" i="6"/>
  <c r="H69" i="6"/>
  <c r="H71" i="6"/>
  <c r="H276" i="6" l="1"/>
  <c r="H257" i="6"/>
  <c r="H271" i="6" l="1"/>
  <c r="H275" i="6"/>
  <c r="H240" i="6"/>
  <c r="H27" i="6"/>
  <c r="H26" i="6"/>
  <c r="H33" i="6"/>
  <c r="H270" i="6"/>
  <c r="H74" i="6" l="1"/>
  <c r="H23" i="6" l="1"/>
  <c r="H37" i="6"/>
  <c r="H269" i="6"/>
  <c r="H268" i="6"/>
  <c r="H15" i="6" l="1"/>
  <c r="H264" i="6"/>
  <c r="H265" i="6"/>
  <c r="H266" i="6"/>
  <c r="H241" i="6"/>
  <c r="H242" i="6"/>
  <c r="H243" i="6"/>
  <c r="H248" i="6"/>
  <c r="H249" i="6"/>
  <c r="H250" i="6"/>
  <c r="H251" i="6"/>
  <c r="H253" i="6"/>
  <c r="H254" i="6"/>
  <c r="H255" i="6"/>
  <c r="H256" i="6"/>
  <c r="H258" i="6"/>
  <c r="H239" i="6"/>
  <c r="H228" i="6"/>
  <c r="H230" i="6"/>
  <c r="H231" i="6"/>
  <c r="H234" i="6"/>
  <c r="H235" i="6"/>
  <c r="H237" i="6"/>
  <c r="H227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4" i="6"/>
  <c r="H225" i="6"/>
  <c r="H195" i="6"/>
  <c r="H154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53" i="6"/>
  <c r="H135" i="6"/>
  <c r="H136" i="6"/>
  <c r="H138" i="6"/>
  <c r="H139" i="6"/>
  <c r="H140" i="6"/>
  <c r="H141" i="6"/>
  <c r="H142" i="6"/>
  <c r="H143" i="6"/>
  <c r="H144" i="6"/>
  <c r="H145" i="6"/>
  <c r="H146" i="6"/>
  <c r="H147" i="6"/>
  <c r="H148" i="6"/>
  <c r="H150" i="6"/>
  <c r="H151" i="6"/>
  <c r="H133" i="6"/>
  <c r="H122" i="6"/>
  <c r="H123" i="6"/>
  <c r="H124" i="6"/>
  <c r="H125" i="6"/>
  <c r="H126" i="6"/>
  <c r="H127" i="6"/>
  <c r="H128" i="6"/>
  <c r="H131" i="6"/>
  <c r="H121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98" i="6"/>
  <c r="H50" i="6"/>
  <c r="H51" i="6"/>
  <c r="H52" i="6"/>
  <c r="H53" i="6"/>
  <c r="H54" i="6"/>
  <c r="H55" i="6"/>
  <c r="H56" i="6"/>
  <c r="H57" i="6"/>
  <c r="H58" i="6"/>
  <c r="H59" i="6"/>
  <c r="H60" i="6"/>
  <c r="H61" i="6"/>
  <c r="H64" i="6"/>
  <c r="H65" i="6"/>
  <c r="H66" i="6"/>
  <c r="H68" i="6"/>
  <c r="H70" i="6"/>
  <c r="H72" i="6"/>
  <c r="H73" i="6"/>
  <c r="H75" i="6"/>
  <c r="H79" i="6"/>
  <c r="H82" i="6"/>
  <c r="H81" i="6"/>
  <c r="H80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49" i="6"/>
  <c r="H42" i="6"/>
  <c r="H43" i="6"/>
  <c r="H44" i="6"/>
  <c r="H46" i="6"/>
  <c r="H41" i="6"/>
  <c r="H4" i="6"/>
  <c r="H7" i="6"/>
  <c r="H8" i="6"/>
  <c r="H9" i="6"/>
  <c r="H10" i="6"/>
  <c r="H11" i="6"/>
  <c r="H12" i="6"/>
  <c r="H13" i="6"/>
  <c r="H14" i="6"/>
  <c r="H16" i="6"/>
  <c r="H17" i="6"/>
  <c r="H18" i="6"/>
  <c r="H25" i="6"/>
  <c r="H35" i="6"/>
  <c r="H36" i="6"/>
  <c r="H39" i="6"/>
  <c r="H2" i="6"/>
  <c r="I48" i="9" l="1"/>
  <c r="G48" i="9"/>
  <c r="H48" i="9"/>
  <c r="E48" i="9"/>
  <c r="F48" i="9"/>
  <c r="D65" i="9" s="1"/>
  <c r="J48" i="9" l="1"/>
  <c r="E42" i="9" l="1"/>
  <c r="C49" i="9" l="1"/>
  <c r="C54" i="9" s="1"/>
  <c r="I49" i="9" l="1"/>
  <c r="J45" i="9"/>
  <c r="F49" i="9"/>
  <c r="F53" i="9" s="1"/>
  <c r="H49" i="9"/>
  <c r="H53" i="9" s="1"/>
  <c r="E49" i="9"/>
  <c r="E54" i="9" s="1"/>
  <c r="G49" i="9"/>
  <c r="G53" i="9" l="1"/>
  <c r="G56" i="9" s="1"/>
  <c r="E56" i="9"/>
  <c r="D56" i="9" s="1"/>
  <c r="J49" i="9"/>
  <c r="F56" i="9"/>
  <c r="F54" i="9" l="1"/>
  <c r="G54" i="9"/>
  <c r="H54" i="9"/>
  <c r="H56" i="9"/>
</calcChain>
</file>

<file path=xl/sharedStrings.xml><?xml version="1.0" encoding="utf-8"?>
<sst xmlns="http://schemas.openxmlformats.org/spreadsheetml/2006/main" count="753" uniqueCount="352">
  <si>
    <t>Alimento</t>
  </si>
  <si>
    <t>Categoria</t>
  </si>
  <si>
    <t>k/u</t>
  </si>
  <si>
    <t>agretti</t>
  </si>
  <si>
    <t>verdura</t>
  </si>
  <si>
    <t>frutta</t>
  </si>
  <si>
    <t>birra</t>
  </si>
  <si>
    <t>bevande</t>
  </si>
  <si>
    <t>carciofi</t>
  </si>
  <si>
    <t>carote</t>
  </si>
  <si>
    <t>cipolle</t>
  </si>
  <si>
    <t>cipolline</t>
  </si>
  <si>
    <t>cozze</t>
  </si>
  <si>
    <t>pesce</t>
  </si>
  <si>
    <t>cereali</t>
  </si>
  <si>
    <t>piselli</t>
  </si>
  <si>
    <t>legumi</t>
  </si>
  <si>
    <t>capesante</t>
  </si>
  <si>
    <t>fette biscottate</t>
  </si>
  <si>
    <t>funghi</t>
  </si>
  <si>
    <t>vongole</t>
  </si>
  <si>
    <t>gamberi</t>
  </si>
  <si>
    <t>fagiolini</t>
  </si>
  <si>
    <t>formaggi</t>
  </si>
  <si>
    <t>filadelfia</t>
  </si>
  <si>
    <t>latte intero</t>
  </si>
  <si>
    <t>latte scremato</t>
  </si>
  <si>
    <t>maionese</t>
  </si>
  <si>
    <t>avocado</t>
  </si>
  <si>
    <t>mela</t>
  </si>
  <si>
    <t>bastoncini</t>
  </si>
  <si>
    <t>moscardini</t>
  </si>
  <si>
    <t>pane integrale</t>
  </si>
  <si>
    <t>pelati</t>
  </si>
  <si>
    <t>pera</t>
  </si>
  <si>
    <t>pangasio</t>
  </si>
  <si>
    <t>platessa</t>
  </si>
  <si>
    <t>croccole</t>
  </si>
  <si>
    <t>alibut</t>
  </si>
  <si>
    <t>persico</t>
  </si>
  <si>
    <t>spada</t>
  </si>
  <si>
    <t>pomodori</t>
  </si>
  <si>
    <t>palombo</t>
  </si>
  <si>
    <t>salmone affumicato</t>
  </si>
  <si>
    <t>salmone</t>
  </si>
  <si>
    <t>sogliola</t>
  </si>
  <si>
    <t>trota</t>
  </si>
  <si>
    <t>cocacola</t>
  </si>
  <si>
    <t>rombo</t>
  </si>
  <si>
    <t>zucchine</t>
  </si>
  <si>
    <t>fiori zucca</t>
  </si>
  <si>
    <t>finocchi</t>
  </si>
  <si>
    <t>insalata</t>
  </si>
  <si>
    <t>sedano</t>
  </si>
  <si>
    <t>prezzemolo</t>
  </si>
  <si>
    <t>basilico</t>
  </si>
  <si>
    <t>songino</t>
  </si>
  <si>
    <t>peperoni</t>
  </si>
  <si>
    <t>melanzane</t>
  </si>
  <si>
    <t>broccoli</t>
  </si>
  <si>
    <t>broccoletti</t>
  </si>
  <si>
    <t>cavolfiore</t>
  </si>
  <si>
    <t>bieta</t>
  </si>
  <si>
    <t>verza</t>
  </si>
  <si>
    <t>spinaci</t>
  </si>
  <si>
    <t>fagioli</t>
  </si>
  <si>
    <t>ceci</t>
  </si>
  <si>
    <t>lenticchie cotte</t>
  </si>
  <si>
    <t>lenticchie</t>
  </si>
  <si>
    <t>albicocche</t>
  </si>
  <si>
    <t>ananas</t>
  </si>
  <si>
    <t>banane</t>
  </si>
  <si>
    <t>cachi</t>
  </si>
  <si>
    <t>ciliegie</t>
  </si>
  <si>
    <t>cocomero</t>
  </si>
  <si>
    <t>fichi</t>
  </si>
  <si>
    <t>fragole</t>
  </si>
  <si>
    <t>kiwi</t>
  </si>
  <si>
    <t>limone</t>
  </si>
  <si>
    <t>mandarini</t>
  </si>
  <si>
    <t>pesche</t>
  </si>
  <si>
    <t>prugne</t>
  </si>
  <si>
    <t>uva</t>
  </si>
  <si>
    <t>petto pollo</t>
  </si>
  <si>
    <t>carne</t>
  </si>
  <si>
    <t>uova</t>
  </si>
  <si>
    <t>petto tacchino</t>
  </si>
  <si>
    <t>lonza</t>
  </si>
  <si>
    <t>manzo</t>
  </si>
  <si>
    <t>prosciutto</t>
  </si>
  <si>
    <t>salsiccia</t>
  </si>
  <si>
    <t>salame</t>
  </si>
  <si>
    <t>speck</t>
  </si>
  <si>
    <t>pancetta</t>
  </si>
  <si>
    <t>origano</t>
  </si>
  <si>
    <t>burro</t>
  </si>
  <si>
    <t>cotto</t>
  </si>
  <si>
    <t>nutella</t>
  </si>
  <si>
    <t>mozzarella</t>
  </si>
  <si>
    <t>miele</t>
  </si>
  <si>
    <t>caciottina</t>
  </si>
  <si>
    <t>sottilette</t>
  </si>
  <si>
    <t>stracchino</t>
  </si>
  <si>
    <t>formaggino</t>
  </si>
  <si>
    <t>panna</t>
  </si>
  <si>
    <t>mozzarella bufala</t>
  </si>
  <si>
    <t>robiola</t>
  </si>
  <si>
    <t>emmental</t>
  </si>
  <si>
    <t>gorgonzola</t>
  </si>
  <si>
    <t>provolone</t>
  </si>
  <si>
    <t>parmigiano</t>
  </si>
  <si>
    <t>pecorino</t>
  </si>
  <si>
    <t>noci</t>
  </si>
  <si>
    <t>mandorle</t>
  </si>
  <si>
    <t>nocciole</t>
  </si>
  <si>
    <t>pinoli</t>
  </si>
  <si>
    <t>pistacchio</t>
  </si>
  <si>
    <t>merluzzo</t>
  </si>
  <si>
    <t>guanciale</t>
  </si>
  <si>
    <t>mascarpone</t>
  </si>
  <si>
    <t>farro</t>
  </si>
  <si>
    <t>orzo</t>
  </si>
  <si>
    <t>castagne</t>
  </si>
  <si>
    <t>olive</t>
  </si>
  <si>
    <t>capperi</t>
  </si>
  <si>
    <t>zucchero</t>
  </si>
  <si>
    <t>aglio</t>
  </si>
  <si>
    <t>peperoncino</t>
  </si>
  <si>
    <t>tuorlo</t>
  </si>
  <si>
    <t>gr.</t>
  </si>
  <si>
    <t>Pasta</t>
  </si>
  <si>
    <t>maiale</t>
  </si>
  <si>
    <t>feta</t>
  </si>
  <si>
    <t>taleggio</t>
  </si>
  <si>
    <t>ricotta pecora</t>
  </si>
  <si>
    <t>ricotta bufala</t>
  </si>
  <si>
    <t>ricotta mucca</t>
  </si>
  <si>
    <t>ricotta salata</t>
  </si>
  <si>
    <t>scamorza</t>
  </si>
  <si>
    <t>primosale</t>
  </si>
  <si>
    <t>groviera</t>
  </si>
  <si>
    <t>tonno naturale</t>
  </si>
  <si>
    <t>pomodori secchi</t>
  </si>
  <si>
    <t>sgombro</t>
  </si>
  <si>
    <t xml:space="preserve">topinambur </t>
  </si>
  <si>
    <t>lecitina</t>
  </si>
  <si>
    <t>sarde sottolio</t>
  </si>
  <si>
    <t>albume</t>
  </si>
  <si>
    <t>semola</t>
  </si>
  <si>
    <t xml:space="preserve">Pesce </t>
  </si>
  <si>
    <t>colatura</t>
  </si>
  <si>
    <t>salmone rio</t>
  </si>
  <si>
    <t xml:space="preserve">pesce </t>
  </si>
  <si>
    <t>ceci cotti</t>
  </si>
  <si>
    <t>fagioli cotti</t>
  </si>
  <si>
    <t>Gra</t>
  </si>
  <si>
    <t>Pro</t>
  </si>
  <si>
    <t>IG</t>
  </si>
  <si>
    <t>Carb</t>
  </si>
  <si>
    <t>pane rosetta</t>
  </si>
  <si>
    <t>Cereali e derivati</t>
  </si>
  <si>
    <t>Legumi</t>
  </si>
  <si>
    <t>Verdure ed ortaggi</t>
  </si>
  <si>
    <t>Pesce</t>
  </si>
  <si>
    <t>Formaggi</t>
  </si>
  <si>
    <t>Prodotti vari</t>
  </si>
  <si>
    <t>Frutta fresca</t>
  </si>
  <si>
    <t>Frutta secca</t>
  </si>
  <si>
    <t>melone estate</t>
  </si>
  <si>
    <t>Melone inverno</t>
  </si>
  <si>
    <t>riso</t>
  </si>
  <si>
    <t>farina 00</t>
  </si>
  <si>
    <t>pane casareccio</t>
  </si>
  <si>
    <t>segale</t>
  </si>
  <si>
    <t>grissini</t>
  </si>
  <si>
    <t>pancarrè</t>
  </si>
  <si>
    <t>crackers</t>
  </si>
  <si>
    <t>polenta</t>
  </si>
  <si>
    <t>zucca</t>
  </si>
  <si>
    <t>lattuga</t>
  </si>
  <si>
    <t>porchetta</t>
  </si>
  <si>
    <t>Carni</t>
  </si>
  <si>
    <t>Bevande</t>
  </si>
  <si>
    <t>tonno fresco</t>
  </si>
  <si>
    <t>rosciola</t>
  </si>
  <si>
    <t>gallinella</t>
  </si>
  <si>
    <t>triglia</t>
  </si>
  <si>
    <t>scorfano</t>
  </si>
  <si>
    <t>orata</t>
  </si>
  <si>
    <t>spigola</t>
  </si>
  <si>
    <t>cernia</t>
  </si>
  <si>
    <t>seppie</t>
  </si>
  <si>
    <t>seppioline</t>
  </si>
  <si>
    <t>calamaro</t>
  </si>
  <si>
    <t>polpo</t>
  </si>
  <si>
    <t>filadelfia light</t>
  </si>
  <si>
    <t>filadelfia balance</t>
  </si>
  <si>
    <t>fiocchi di latte</t>
  </si>
  <si>
    <t>quark</t>
  </si>
  <si>
    <t>asiago</t>
  </si>
  <si>
    <t>margarina</t>
  </si>
  <si>
    <t>strutto</t>
  </si>
  <si>
    <t>succo pera</t>
  </si>
  <si>
    <t>succo albicocca</t>
  </si>
  <si>
    <t>succo pesca</t>
  </si>
  <si>
    <t>condimenti</t>
  </si>
  <si>
    <t>pepe</t>
  </si>
  <si>
    <t>rughetta</t>
  </si>
  <si>
    <t>rosmarino</t>
  </si>
  <si>
    <t>salvia</t>
  </si>
  <si>
    <t>ace</t>
  </si>
  <si>
    <t>vino rosso</t>
  </si>
  <si>
    <t>vino bianco</t>
  </si>
  <si>
    <t>yogurt intero</t>
  </si>
  <si>
    <t>Yogurt muller</t>
  </si>
  <si>
    <t>vari</t>
  </si>
  <si>
    <t xml:space="preserve">Gra </t>
  </si>
  <si>
    <t>Cal</t>
  </si>
  <si>
    <t>pasta integrale</t>
  </si>
  <si>
    <t>Note</t>
  </si>
  <si>
    <t>Aldente</t>
  </si>
  <si>
    <t>Porcini</t>
  </si>
  <si>
    <t>Se bollite con la buccia</t>
  </si>
  <si>
    <t>Surgelati</t>
  </si>
  <si>
    <t>aceto</t>
  </si>
  <si>
    <t>Abbassa la glicemia</t>
  </si>
  <si>
    <t>arance</t>
  </si>
  <si>
    <t>asparagi</t>
  </si>
  <si>
    <t>Cotte IG 85</t>
  </si>
  <si>
    <t>arachidi</t>
  </si>
  <si>
    <t>cioccolato</t>
  </si>
  <si>
    <t>Al 75%</t>
  </si>
  <si>
    <t>datteri</t>
  </si>
  <si>
    <t>fichi secchi</t>
  </si>
  <si>
    <t>more</t>
  </si>
  <si>
    <t>uvetta secca</t>
  </si>
  <si>
    <t>CG</t>
  </si>
  <si>
    <t>pasta diabetici</t>
  </si>
  <si>
    <t>inulina</t>
  </si>
  <si>
    <t>semola integrale</t>
  </si>
  <si>
    <t>pasta miadiab</t>
  </si>
  <si>
    <t>passata</t>
  </si>
  <si>
    <t>pasta acqua</t>
  </si>
  <si>
    <t>acqua</t>
  </si>
  <si>
    <t>100 gr</t>
  </si>
  <si>
    <t>equiv</t>
  </si>
  <si>
    <t>pasta int acqua</t>
  </si>
  <si>
    <t>pasta int uovo</t>
  </si>
  <si>
    <t>pasta int albume</t>
  </si>
  <si>
    <t>pasta uovo</t>
  </si>
  <si>
    <t>pasta albume</t>
  </si>
  <si>
    <t>pasta normale</t>
  </si>
  <si>
    <t>birra caulier</t>
  </si>
  <si>
    <t>curcuma</t>
  </si>
  <si>
    <t>sale</t>
  </si>
  <si>
    <t>yogurt total</t>
  </si>
  <si>
    <t>yogurt yomo</t>
  </si>
  <si>
    <t>caffè</t>
  </si>
  <si>
    <t>proteine</t>
  </si>
  <si>
    <t>grassi</t>
  </si>
  <si>
    <t>carboidrati</t>
  </si>
  <si>
    <t>olio evo</t>
  </si>
  <si>
    <t>aceto balsamico</t>
  </si>
  <si>
    <t>alici fresche</t>
  </si>
  <si>
    <t>oppure marinate</t>
  </si>
  <si>
    <t>alici sottolio</t>
  </si>
  <si>
    <t>alici sotto sale</t>
  </si>
  <si>
    <t>olio mais</t>
  </si>
  <si>
    <t>olio arachidi</t>
  </si>
  <si>
    <t>miamarg63</t>
  </si>
  <si>
    <t>panna vegana</t>
  </si>
  <si>
    <t>farina di soia</t>
  </si>
  <si>
    <t>yogurt fagetotal</t>
  </si>
  <si>
    <t>yomo extra</t>
  </si>
  <si>
    <t>albume:</t>
  </si>
  <si>
    <t>curcuma:</t>
  </si>
  <si>
    <t>sale:</t>
  </si>
  <si>
    <t>pasta soia</t>
  </si>
  <si>
    <t>concentrato triplo</t>
  </si>
  <si>
    <t>concentrato doppio</t>
  </si>
  <si>
    <t>farina mandorle deg</t>
  </si>
  <si>
    <t>farina mandorle</t>
  </si>
  <si>
    <t>eritritolo</t>
  </si>
  <si>
    <t>stevia</t>
  </si>
  <si>
    <t>latte soia cereal</t>
  </si>
  <si>
    <t>latte sojasun</t>
  </si>
  <si>
    <t>latte sojasan ca</t>
  </si>
  <si>
    <t>latte soia cereal ca</t>
  </si>
  <si>
    <t>Pasta Maker</t>
  </si>
  <si>
    <t>Acqua:</t>
  </si>
  <si>
    <t>farina integrale</t>
  </si>
  <si>
    <t>gnocchi ricotta</t>
  </si>
  <si>
    <t>patate buccia</t>
  </si>
  <si>
    <t>patate senza</t>
  </si>
  <si>
    <t>patate forno</t>
  </si>
  <si>
    <t>patate purea</t>
  </si>
  <si>
    <t>Se cotte al forno</t>
  </si>
  <si>
    <t>Se ridotte a purea</t>
  </si>
  <si>
    <t>Se bollite senza buccia</t>
  </si>
  <si>
    <t>farina saraceno</t>
  </si>
  <si>
    <t>Uova:</t>
  </si>
  <si>
    <t>Liquidi:</t>
  </si>
  <si>
    <t>scarto</t>
  </si>
  <si>
    <t>struzzo</t>
  </si>
  <si>
    <t>funghi secchi</t>
  </si>
  <si>
    <t>pasta albume secca</t>
  </si>
  <si>
    <t>pasta int albume secca</t>
  </si>
  <si>
    <t>cognac</t>
  </si>
  <si>
    <t>baccalà</t>
  </si>
  <si>
    <t>hamburger</t>
  </si>
  <si>
    <t>zafferano</t>
  </si>
  <si>
    <t>green cousine</t>
  </si>
  <si>
    <t>acqua:</t>
  </si>
  <si>
    <t>inulina:</t>
  </si>
  <si>
    <t>pasta acqua inulina</t>
  </si>
  <si>
    <t>pasta acqua inulina secca</t>
  </si>
  <si>
    <t>inulina0</t>
  </si>
  <si>
    <t>tonno sottolio</t>
  </si>
  <si>
    <t>liquidi:</t>
  </si>
  <si>
    <t>peso uovo</t>
  </si>
  <si>
    <t>utile</t>
  </si>
  <si>
    <t>num</t>
  </si>
  <si>
    <t>q-utile</t>
  </si>
  <si>
    <t>A</t>
  </si>
  <si>
    <t>Modalità:</t>
  </si>
  <si>
    <t>Pasta albume acqua inulina</t>
  </si>
  <si>
    <t>pasta albacqua inulina</t>
  </si>
  <si>
    <t>pasta albacqua inulina secca</t>
  </si>
  <si>
    <t>Intero - (A)</t>
  </si>
  <si>
    <t>A peso - (B)</t>
  </si>
  <si>
    <t>gr:</t>
  </si>
  <si>
    <t>Non inserire:</t>
  </si>
  <si>
    <t>pasta uovalb</t>
  </si>
  <si>
    <t>%</t>
  </si>
  <si>
    <t>Pasta uova acqua inulina</t>
  </si>
  <si>
    <t>pasta 30%uov</t>
  </si>
  <si>
    <t>pasta 33%alb</t>
  </si>
  <si>
    <t>Proteine:</t>
  </si>
  <si>
    <t>aceto di mele</t>
  </si>
  <si>
    <t>pasta-25-75(33)</t>
  </si>
  <si>
    <t>pasta-25-75(35)</t>
  </si>
  <si>
    <t>gnocchi patate</t>
  </si>
  <si>
    <t>quinoa</t>
  </si>
  <si>
    <t>couscous</t>
  </si>
  <si>
    <t>bresaola</t>
  </si>
  <si>
    <t>pasta-25-75(37)</t>
  </si>
  <si>
    <t>Fresca</t>
  </si>
  <si>
    <t>pasta ind</t>
  </si>
  <si>
    <t>pasta-37</t>
  </si>
  <si>
    <t>secca</t>
  </si>
  <si>
    <t>Secca</t>
  </si>
  <si>
    <t>pasta-25-75(37)sec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</si>
</sst>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3" x14ac:knownFonts="1">
    <font>
      <sz val="10"/>
      <name val="Tahoma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sz val="11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b/>
      <sz val="10"/>
      <color rgb="FF00B0F0"/>
      <name val="Arial"/>
      <family val="2"/>
    </font>
    <font>
      <b/>
      <sz val="10"/>
      <color theme="1"/>
      <name val="Arial"/>
      <family val="2"/>
    </font>
    <font>
      <b/>
      <sz val="10"/>
      <name val="Tahoma"/>
      <family val="2"/>
    </font>
    <font>
      <b/>
      <sz val="18"/>
      <name val="Tahoma"/>
      <family val="2"/>
    </font>
    <font>
      <b/>
      <sz val="11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4" fillId="4" borderId="2" xfId="0" applyNumberFormat="1" applyFont="1" applyFill="1" applyBorder="1" applyAlignment="1">
      <alignment horizontal="center"/>
    </xf>
    <xf numFmtId="0" fontId="4" fillId="4" borderId="1" xfId="0" applyNumberFormat="1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/>
    <xf numFmtId="0" fontId="0" fillId="5" borderId="1" xfId="0" applyFill="1" applyBorder="1">
      <alignment vertical="center"/>
    </xf>
    <xf numFmtId="0" fontId="6" fillId="2" borderId="4" xfId="0" applyFont="1" applyFill="1" applyBorder="1" applyAlignment="1"/>
    <xf numFmtId="0" fontId="0" fillId="5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6" fillId="3" borderId="1" xfId="0" applyFont="1" applyFill="1" applyBorder="1" applyAlignment="1"/>
    <xf numFmtId="1" fontId="0" fillId="0" borderId="0" xfId="0" applyNumberFormat="1">
      <alignment vertical="center"/>
    </xf>
    <xf numFmtId="0" fontId="0" fillId="5" borderId="4" xfId="0" applyFill="1" applyBorder="1" applyAlignment="1">
      <alignment horizontal="center" vertical="center"/>
    </xf>
    <xf numFmtId="0" fontId="7" fillId="0" borderId="0" xfId="0" applyFont="1">
      <alignment vertical="center"/>
    </xf>
    <xf numFmtId="0" fontId="6" fillId="2" borderId="1" xfId="0" applyFont="1" applyFill="1" applyBorder="1" applyAlignment="1">
      <alignment horizontal="left"/>
    </xf>
    <xf numFmtId="165" fontId="7" fillId="5" borderId="4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2" fontId="8" fillId="3" borderId="2" xfId="0" applyNumberFormat="1" applyFont="1" applyFill="1" applyBorder="1" applyAlignment="1">
      <alignment horizontal="center"/>
    </xf>
    <xf numFmtId="1" fontId="9" fillId="3" borderId="2" xfId="0" applyNumberFormat="1" applyFont="1" applyFill="1" applyBorder="1" applyAlignment="1">
      <alignment horizontal="center"/>
    </xf>
    <xf numFmtId="2" fontId="9" fillId="3" borderId="2" xfId="0" applyNumberFormat="1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4" fillId="5" borderId="1" xfId="0" applyNumberFormat="1" applyFont="1" applyFill="1" applyBorder="1" applyAlignment="1">
      <alignment horizontal="center"/>
    </xf>
    <xf numFmtId="2" fontId="4" fillId="7" borderId="1" xfId="0" applyNumberFormat="1" applyFont="1" applyFill="1" applyBorder="1" applyAlignment="1">
      <alignment horizontal="center"/>
    </xf>
    <xf numFmtId="2" fontId="4" fillId="6" borderId="1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" fontId="9" fillId="3" borderId="1" xfId="0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165" fontId="4" fillId="8" borderId="2" xfId="0" applyNumberFormat="1" applyFont="1" applyFill="1" applyBorder="1" applyAlignment="1">
      <alignment horizontal="center"/>
    </xf>
    <xf numFmtId="165" fontId="1" fillId="3" borderId="3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center" vertical="center"/>
    </xf>
    <xf numFmtId="1" fontId="4" fillId="4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9" fontId="0" fillId="0" borderId="0" xfId="0" applyNumberFormat="1">
      <alignment vertical="center"/>
    </xf>
    <xf numFmtId="9" fontId="0" fillId="9" borderId="1" xfId="0" applyNumberFormat="1" applyFill="1" applyBorder="1" applyAlignment="1">
      <alignment horizontal="center" vertical="center"/>
    </xf>
    <xf numFmtId="165" fontId="9" fillId="8" borderId="1" xfId="0" applyNumberFormat="1" applyFont="1" applyFill="1" applyBorder="1" applyAlignment="1">
      <alignment horizontal="center"/>
    </xf>
    <xf numFmtId="0" fontId="0" fillId="0" borderId="0" xfId="0" applyAlignment="1">
      <alignment horizontal="right" vertical="center"/>
    </xf>
    <xf numFmtId="1" fontId="6" fillId="3" borderId="1" xfId="0" applyNumberFormat="1" applyFont="1" applyFill="1" applyBorder="1" applyAlignment="1"/>
    <xf numFmtId="165" fontId="0" fillId="10" borderId="1" xfId="0" applyNumberFormat="1" applyFill="1" applyBorder="1" applyAlignment="1">
      <alignment horizontal="center" vertical="center"/>
    </xf>
    <xf numFmtId="0" fontId="6" fillId="11" borderId="1" xfId="0" applyFont="1" applyFill="1" applyBorder="1" applyAlignment="1"/>
    <xf numFmtId="1" fontId="1" fillId="11" borderId="3" xfId="0" applyNumberFormat="1" applyFont="1" applyFill="1" applyBorder="1" applyAlignment="1">
      <alignment horizontal="center"/>
    </xf>
    <xf numFmtId="9" fontId="0" fillId="10" borderId="1" xfId="0" applyNumberForma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7" fillId="13" borderId="1" xfId="0" applyFont="1" applyFill="1" applyBorder="1" applyAlignment="1">
      <alignment horizontal="right" vertical="center"/>
    </xf>
    <xf numFmtId="0" fontId="0" fillId="13" borderId="1" xfId="0" applyFill="1" applyBorder="1" applyAlignment="1">
      <alignment horizontal="center" vertical="center"/>
    </xf>
    <xf numFmtId="0" fontId="7" fillId="12" borderId="1" xfId="0" applyFont="1" applyFill="1" applyBorder="1" applyAlignment="1">
      <alignment horizontal="right" vertical="center"/>
    </xf>
    <xf numFmtId="0" fontId="0" fillId="12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right" vertical="center"/>
    </xf>
    <xf numFmtId="1" fontId="0" fillId="11" borderId="1" xfId="0" applyNumberFormat="1" applyFill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9" fontId="0" fillId="9" borderId="3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9" fontId="0" fillId="0" borderId="0" xfId="0" applyNumberForma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workbookViewId="0">
      <selection activeCell="I33" sqref="I33"/>
    </sheetView>
    <sheetView tabSelected="1" topLeftCell="A94" workbookViewId="1"/>
    <sheetView workbookViewId="2"/>
  </sheetViews>
  <sheetFormatPr defaultColWidth="9" defaultRowHeight="12.5" x14ac:dyDescent="0.25"/>
  <cols>
    <col min="1" max="1" width="21.08984375" customWidth="1"/>
    <col min="2" max="2" width="10.7265625" customWidth="1"/>
    <col min="3" max="7" width="8.453125" style="16" customWidth="1"/>
    <col min="8" max="8" width="8.453125" style="26" customWidth="1"/>
    <col min="9" max="9" width="25.453125" customWidth="1"/>
    <col min="10" max="21" width="8.453125" customWidth="1"/>
    <col min="24" max="251" width="8.453125" customWidth="1"/>
    <col min="252" max="252" width="9" customWidth="1"/>
  </cols>
  <sheetData>
    <row r="1" spans="1:9" x14ac:dyDescent="0.25">
      <c r="A1" s="12" t="s">
        <v>160</v>
      </c>
      <c r="B1" s="12" t="s">
        <v>1</v>
      </c>
      <c r="C1" s="14" t="s">
        <v>2</v>
      </c>
      <c r="D1" s="14" t="s">
        <v>156</v>
      </c>
      <c r="E1" s="14" t="s">
        <v>155</v>
      </c>
      <c r="F1" s="14" t="s">
        <v>158</v>
      </c>
      <c r="G1" s="14" t="s">
        <v>157</v>
      </c>
      <c r="H1" s="24" t="s">
        <v>236</v>
      </c>
      <c r="I1" s="21" t="s">
        <v>219</v>
      </c>
    </row>
    <row r="2" spans="1:9" x14ac:dyDescent="0.25">
      <c r="A2" s="1" t="s">
        <v>176</v>
      </c>
      <c r="B2" s="1" t="s">
        <v>14</v>
      </c>
      <c r="C2" s="2">
        <v>428</v>
      </c>
      <c r="D2" s="15">
        <v>9.4</v>
      </c>
      <c r="E2" s="15">
        <v>10</v>
      </c>
      <c r="F2" s="2">
        <v>80</v>
      </c>
      <c r="G2" s="15">
        <v>49</v>
      </c>
      <c r="H2" s="25">
        <f>F2*G2/100</f>
        <v>39.200000000000003</v>
      </c>
    </row>
    <row r="3" spans="1:9" x14ac:dyDescent="0.25">
      <c r="A3" s="1" t="s">
        <v>343</v>
      </c>
      <c r="B3" s="1" t="s">
        <v>14</v>
      </c>
      <c r="C3" s="2">
        <v>350</v>
      </c>
      <c r="D3" s="15">
        <v>11</v>
      </c>
      <c r="E3" s="15">
        <v>1.4</v>
      </c>
      <c r="F3" s="2">
        <v>79</v>
      </c>
      <c r="G3" s="15">
        <v>50</v>
      </c>
      <c r="H3" s="25">
        <f>F3*G3/100</f>
        <v>39.5</v>
      </c>
    </row>
    <row r="4" spans="1:9" ht="13" customHeight="1" x14ac:dyDescent="0.25">
      <c r="A4" s="1" t="s">
        <v>171</v>
      </c>
      <c r="B4" s="1" t="s">
        <v>14</v>
      </c>
      <c r="C4" s="2">
        <v>340</v>
      </c>
      <c r="D4" s="15">
        <v>11</v>
      </c>
      <c r="E4" s="15">
        <v>0.7</v>
      </c>
      <c r="F4" s="2">
        <v>77.3</v>
      </c>
      <c r="G4" s="15">
        <v>85</v>
      </c>
      <c r="H4" s="25">
        <f t="shared" ref="H4:H39" si="0">F4*G4/100</f>
        <v>65.704999999999998</v>
      </c>
    </row>
    <row r="5" spans="1:9" ht="13.15" customHeight="1" x14ac:dyDescent="0.25">
      <c r="A5" s="1" t="s">
        <v>290</v>
      </c>
      <c r="B5" s="1" t="s">
        <v>14</v>
      </c>
      <c r="C5" s="2">
        <v>340</v>
      </c>
      <c r="D5" s="15">
        <v>13.21</v>
      </c>
      <c r="E5" s="15">
        <v>2.5</v>
      </c>
      <c r="F5" s="2">
        <v>72</v>
      </c>
      <c r="G5" s="15">
        <v>85</v>
      </c>
      <c r="H5" s="25">
        <f t="shared" ref="H5" si="1">F5*G5/100</f>
        <v>61.2</v>
      </c>
    </row>
    <row r="6" spans="1:9" x14ac:dyDescent="0.25">
      <c r="A6" s="1" t="s">
        <v>120</v>
      </c>
      <c r="B6" s="1" t="s">
        <v>14</v>
      </c>
      <c r="C6" s="2">
        <v>335</v>
      </c>
      <c r="D6" s="15">
        <v>15.1</v>
      </c>
      <c r="E6" s="15">
        <v>2.5</v>
      </c>
      <c r="F6" s="2">
        <v>67.099999999999994</v>
      </c>
      <c r="G6" s="15">
        <v>65</v>
      </c>
      <c r="H6" s="25">
        <f t="shared" si="0"/>
        <v>43.615000000000002</v>
      </c>
    </row>
    <row r="7" spans="1:9" x14ac:dyDescent="0.25">
      <c r="A7" s="1" t="s">
        <v>18</v>
      </c>
      <c r="B7" s="1" t="s">
        <v>14</v>
      </c>
      <c r="C7" s="2">
        <v>390</v>
      </c>
      <c r="D7" s="15">
        <v>11.3</v>
      </c>
      <c r="E7" s="15">
        <v>6</v>
      </c>
      <c r="F7" s="2">
        <v>82.3</v>
      </c>
      <c r="G7" s="15">
        <v>70</v>
      </c>
      <c r="H7" s="25">
        <f t="shared" si="0"/>
        <v>57.61</v>
      </c>
    </row>
    <row r="8" spans="1:9" x14ac:dyDescent="0.25">
      <c r="A8" s="1" t="s">
        <v>174</v>
      </c>
      <c r="B8" s="1" t="s">
        <v>14</v>
      </c>
      <c r="C8" s="2">
        <v>431</v>
      </c>
      <c r="D8" s="15">
        <v>12.3</v>
      </c>
      <c r="E8" s="15">
        <v>13.9</v>
      </c>
      <c r="F8" s="2">
        <v>68.400000000000006</v>
      </c>
      <c r="G8" s="15"/>
      <c r="H8" s="25">
        <f t="shared" si="0"/>
        <v>0</v>
      </c>
    </row>
    <row r="9" spans="1:9" x14ac:dyDescent="0.25">
      <c r="A9" s="1" t="s">
        <v>121</v>
      </c>
      <c r="B9" s="1" t="s">
        <v>14</v>
      </c>
      <c r="C9" s="2">
        <v>319</v>
      </c>
      <c r="D9" s="15">
        <v>10.4</v>
      </c>
      <c r="E9" s="15">
        <v>1.4</v>
      </c>
      <c r="F9" s="2">
        <v>70</v>
      </c>
      <c r="G9" s="15">
        <v>25</v>
      </c>
      <c r="H9" s="25">
        <f t="shared" si="0"/>
        <v>17.5</v>
      </c>
    </row>
    <row r="10" spans="1:9" x14ac:dyDescent="0.25">
      <c r="A10" s="1" t="s">
        <v>175</v>
      </c>
      <c r="B10" s="1" t="s">
        <v>14</v>
      </c>
      <c r="C10" s="2">
        <v>287</v>
      </c>
      <c r="D10" s="15">
        <v>7.5</v>
      </c>
      <c r="E10" s="15">
        <v>5.2</v>
      </c>
      <c r="F10" s="2">
        <v>50.5</v>
      </c>
      <c r="G10" s="15">
        <v>85</v>
      </c>
      <c r="H10" s="25">
        <f t="shared" si="0"/>
        <v>42.924999999999997</v>
      </c>
    </row>
    <row r="11" spans="1:9" x14ac:dyDescent="0.25">
      <c r="A11" s="1" t="s">
        <v>172</v>
      </c>
      <c r="B11" s="1" t="s">
        <v>14</v>
      </c>
      <c r="C11" s="2">
        <v>275</v>
      </c>
      <c r="D11" s="15">
        <v>8.1</v>
      </c>
      <c r="E11" s="15">
        <v>0.5</v>
      </c>
      <c r="F11" s="2">
        <v>63.5</v>
      </c>
      <c r="G11" s="15"/>
      <c r="H11" s="25">
        <f t="shared" si="0"/>
        <v>0</v>
      </c>
    </row>
    <row r="12" spans="1:9" x14ac:dyDescent="0.25">
      <c r="A12" s="1" t="s">
        <v>32</v>
      </c>
      <c r="B12" s="1" t="s">
        <v>14</v>
      </c>
      <c r="C12" s="2">
        <v>224</v>
      </c>
      <c r="D12" s="15">
        <v>7.5</v>
      </c>
      <c r="E12" s="15">
        <v>1.3</v>
      </c>
      <c r="F12" s="2">
        <v>48.5</v>
      </c>
      <c r="G12" s="15">
        <v>65</v>
      </c>
      <c r="H12" s="25">
        <f t="shared" si="0"/>
        <v>31.524999999999999</v>
      </c>
    </row>
    <row r="13" spans="1:9" x14ac:dyDescent="0.25">
      <c r="A13" s="11" t="s">
        <v>159</v>
      </c>
      <c r="B13" s="1" t="s">
        <v>14</v>
      </c>
      <c r="C13" s="2">
        <v>270</v>
      </c>
      <c r="D13" s="15">
        <v>9</v>
      </c>
      <c r="E13" s="15">
        <v>1.9</v>
      </c>
      <c r="F13" s="2">
        <v>57.6</v>
      </c>
      <c r="G13" s="15"/>
      <c r="H13" s="25">
        <f t="shared" si="0"/>
        <v>0</v>
      </c>
    </row>
    <row r="14" spans="1:9" x14ac:dyDescent="0.25">
      <c r="A14" s="11" t="s">
        <v>251</v>
      </c>
      <c r="B14" s="1" t="s">
        <v>14</v>
      </c>
      <c r="C14" s="2">
        <v>351</v>
      </c>
      <c r="D14" s="15">
        <v>11</v>
      </c>
      <c r="E14" s="15">
        <v>1.4</v>
      </c>
      <c r="F14" s="2">
        <v>79</v>
      </c>
      <c r="G14" s="15">
        <v>45</v>
      </c>
      <c r="H14" s="25">
        <f t="shared" si="0"/>
        <v>35.549999999999997</v>
      </c>
      <c r="I14" t="s">
        <v>220</v>
      </c>
    </row>
    <row r="15" spans="1:9" x14ac:dyDescent="0.25">
      <c r="A15" s="11" t="s">
        <v>237</v>
      </c>
      <c r="B15" s="1" t="s">
        <v>14</v>
      </c>
      <c r="C15" s="2">
        <v>330</v>
      </c>
      <c r="D15" s="15">
        <v>15</v>
      </c>
      <c r="E15" s="15">
        <v>1</v>
      </c>
      <c r="F15" s="2">
        <v>58</v>
      </c>
      <c r="G15" s="15">
        <v>23</v>
      </c>
      <c r="H15" s="25">
        <f t="shared" si="0"/>
        <v>13.34</v>
      </c>
    </row>
    <row r="16" spans="1:9" x14ac:dyDescent="0.25">
      <c r="A16" s="1" t="s">
        <v>218</v>
      </c>
      <c r="B16" s="1" t="s">
        <v>14</v>
      </c>
      <c r="C16" s="2">
        <v>345</v>
      </c>
      <c r="D16" s="15">
        <v>15</v>
      </c>
      <c r="E16" s="15">
        <v>2.8</v>
      </c>
      <c r="F16" s="2">
        <v>61</v>
      </c>
      <c r="G16" s="15">
        <v>40</v>
      </c>
      <c r="H16" s="25">
        <f t="shared" si="0"/>
        <v>24.4</v>
      </c>
      <c r="I16" t="s">
        <v>220</v>
      </c>
    </row>
    <row r="17" spans="1:8" x14ac:dyDescent="0.25">
      <c r="A17" s="11" t="s">
        <v>242</v>
      </c>
      <c r="B17" s="1" t="s">
        <v>14</v>
      </c>
      <c r="C17" s="2">
        <v>235</v>
      </c>
      <c r="D17" s="15">
        <v>10.9</v>
      </c>
      <c r="E17" s="15">
        <v>1.4</v>
      </c>
      <c r="F17" s="2">
        <v>79</v>
      </c>
      <c r="G17" s="15">
        <v>45</v>
      </c>
      <c r="H17" s="25">
        <f t="shared" si="0"/>
        <v>35.549999999999997</v>
      </c>
    </row>
    <row r="18" spans="1:8" x14ac:dyDescent="0.25">
      <c r="A18" s="11" t="s">
        <v>246</v>
      </c>
      <c r="B18" s="1" t="s">
        <v>14</v>
      </c>
      <c r="C18" s="2">
        <v>226</v>
      </c>
      <c r="D18" s="15">
        <v>11.5</v>
      </c>
      <c r="E18" s="15">
        <v>0.5</v>
      </c>
      <c r="F18" s="2">
        <v>77</v>
      </c>
      <c r="G18" s="15">
        <v>40</v>
      </c>
      <c r="H18" s="25">
        <f t="shared" si="0"/>
        <v>30.8</v>
      </c>
    </row>
    <row r="19" spans="1:8" x14ac:dyDescent="0.25">
      <c r="A19" s="11" t="s">
        <v>314</v>
      </c>
      <c r="B19" s="1" t="s">
        <v>14</v>
      </c>
      <c r="C19" s="2">
        <v>242</v>
      </c>
      <c r="D19" s="15">
        <v>7.5</v>
      </c>
      <c r="E19" s="15">
        <v>1</v>
      </c>
      <c r="F19" s="2">
        <v>54.6</v>
      </c>
      <c r="G19" s="15">
        <v>60</v>
      </c>
      <c r="H19" s="25">
        <f t="shared" ref="H19" si="2">F19*G19/100</f>
        <v>32.76</v>
      </c>
    </row>
    <row r="20" spans="1:8" x14ac:dyDescent="0.25">
      <c r="A20" s="11" t="s">
        <v>315</v>
      </c>
      <c r="B20" s="1" t="s">
        <v>14</v>
      </c>
      <c r="C20" s="2">
        <v>314</v>
      </c>
      <c r="D20" s="15">
        <v>7.5</v>
      </c>
      <c r="E20" s="15">
        <v>1</v>
      </c>
      <c r="F20" s="2">
        <v>54.6</v>
      </c>
      <c r="G20" s="15">
        <v>60</v>
      </c>
      <c r="H20" s="25">
        <f t="shared" ref="H20" si="3">F20*G20/100</f>
        <v>32.76</v>
      </c>
    </row>
    <row r="21" spans="1:8" x14ac:dyDescent="0.25">
      <c r="A21" s="11" t="s">
        <v>250</v>
      </c>
      <c r="B21" s="1" t="s">
        <v>14</v>
      </c>
      <c r="C21" s="2">
        <v>261</v>
      </c>
      <c r="D21" s="15">
        <v>10.9</v>
      </c>
      <c r="E21" s="15">
        <v>1</v>
      </c>
      <c r="F21" s="2">
        <v>55.8</v>
      </c>
      <c r="G21" s="15">
        <v>45</v>
      </c>
      <c r="H21" s="25">
        <f t="shared" ref="H21" si="4">F21*G21/100</f>
        <v>25.11</v>
      </c>
    </row>
    <row r="22" spans="1:8" x14ac:dyDescent="0.25">
      <c r="A22" s="11" t="s">
        <v>305</v>
      </c>
      <c r="B22" s="1" t="s">
        <v>14</v>
      </c>
      <c r="C22" s="2">
        <v>350</v>
      </c>
      <c r="D22" s="15">
        <v>14.2</v>
      </c>
      <c r="E22" s="15">
        <v>1.4</v>
      </c>
      <c r="F22" s="2">
        <v>75.099999999999994</v>
      </c>
      <c r="G22" s="15">
        <v>40</v>
      </c>
      <c r="H22" s="25">
        <f t="shared" ref="H22" si="5">F22*G22/100</f>
        <v>30.04</v>
      </c>
    </row>
    <row r="23" spans="1:8" x14ac:dyDescent="0.25">
      <c r="A23" s="11" t="s">
        <v>248</v>
      </c>
      <c r="B23" s="1" t="s">
        <v>14</v>
      </c>
      <c r="C23" s="2">
        <v>259</v>
      </c>
      <c r="D23" s="15">
        <v>1107</v>
      </c>
      <c r="E23" s="15">
        <v>1.6</v>
      </c>
      <c r="F23" s="2">
        <v>45</v>
      </c>
      <c r="G23" s="15">
        <v>40</v>
      </c>
      <c r="H23" s="25">
        <f t="shared" si="0"/>
        <v>18</v>
      </c>
    </row>
    <row r="24" spans="1:8" x14ac:dyDescent="0.25">
      <c r="A24" s="11" t="s">
        <v>306</v>
      </c>
      <c r="B24" s="1" t="s">
        <v>14</v>
      </c>
      <c r="C24" s="2">
        <v>337</v>
      </c>
      <c r="D24" s="15">
        <v>15.2</v>
      </c>
      <c r="E24" s="15">
        <v>2.1</v>
      </c>
      <c r="F24" s="2">
        <v>58.4</v>
      </c>
      <c r="G24" s="15">
        <v>40</v>
      </c>
      <c r="H24" s="25">
        <f t="shared" ref="H24" si="6">F24*G24/100</f>
        <v>23.36</v>
      </c>
    </row>
    <row r="25" spans="1:8" x14ac:dyDescent="0.25">
      <c r="A25" s="11" t="s">
        <v>249</v>
      </c>
      <c r="B25" s="1" t="s">
        <v>14</v>
      </c>
      <c r="C25" s="2">
        <v>278</v>
      </c>
      <c r="D25" s="15">
        <v>17.100000000000001</v>
      </c>
      <c r="E25" s="15">
        <v>5.8</v>
      </c>
      <c r="F25" s="2">
        <v>79</v>
      </c>
      <c r="G25" s="15">
        <v>30</v>
      </c>
      <c r="H25" s="25">
        <f t="shared" si="0"/>
        <v>23.7</v>
      </c>
    </row>
    <row r="26" spans="1:8" x14ac:dyDescent="0.25">
      <c r="A26" s="11" t="s">
        <v>247</v>
      </c>
      <c r="B26" s="1" t="s">
        <v>14</v>
      </c>
      <c r="C26" s="2">
        <v>269</v>
      </c>
      <c r="D26" s="15">
        <v>17.7</v>
      </c>
      <c r="E26" s="15">
        <v>4.9000000000000004</v>
      </c>
      <c r="F26" s="2">
        <v>77</v>
      </c>
      <c r="G26" s="15">
        <v>30</v>
      </c>
      <c r="H26" s="25">
        <f t="shared" ref="H26:H27" si="7">F26*G26/100</f>
        <v>23.1</v>
      </c>
    </row>
    <row r="27" spans="1:8" x14ac:dyDescent="0.25">
      <c r="A27" s="11" t="s">
        <v>240</v>
      </c>
      <c r="B27" s="1" t="s">
        <v>14</v>
      </c>
      <c r="C27" s="2">
        <v>258</v>
      </c>
      <c r="D27" s="15">
        <v>17</v>
      </c>
      <c r="E27" s="15">
        <v>5.2</v>
      </c>
      <c r="F27" s="2">
        <v>78.45</v>
      </c>
      <c r="G27" s="15">
        <v>30</v>
      </c>
      <c r="H27" s="25">
        <f t="shared" si="7"/>
        <v>23.535</v>
      </c>
    </row>
    <row r="28" spans="1:8" x14ac:dyDescent="0.25">
      <c r="A28" s="11" t="s">
        <v>277</v>
      </c>
      <c r="B28" s="1" t="s">
        <v>14</v>
      </c>
      <c r="C28" s="2">
        <v>219</v>
      </c>
      <c r="D28" s="15">
        <v>19</v>
      </c>
      <c r="E28" s="15">
        <v>1.2</v>
      </c>
      <c r="F28" s="2">
        <v>31</v>
      </c>
      <c r="G28" s="15">
        <v>30</v>
      </c>
      <c r="H28" s="25">
        <f t="shared" ref="H28" si="8">F28*G28/100</f>
        <v>9.3000000000000007</v>
      </c>
    </row>
    <row r="29" spans="1:8" x14ac:dyDescent="0.25">
      <c r="A29" s="11" t="s">
        <v>339</v>
      </c>
      <c r="B29" s="1" t="s">
        <v>14</v>
      </c>
      <c r="C29" s="2">
        <v>246</v>
      </c>
      <c r="D29" s="15">
        <v>8.6</v>
      </c>
      <c r="E29" s="15">
        <v>1</v>
      </c>
      <c r="F29" s="2">
        <v>55.6</v>
      </c>
      <c r="G29" s="15">
        <v>60</v>
      </c>
      <c r="H29" s="25">
        <f t="shared" ref="H29" si="9">F29*G29/100</f>
        <v>33.36</v>
      </c>
    </row>
    <row r="30" spans="1:8" x14ac:dyDescent="0.25">
      <c r="A30" s="11" t="s">
        <v>340</v>
      </c>
      <c r="B30" s="1" t="s">
        <v>14</v>
      </c>
      <c r="C30" s="2">
        <v>242</v>
      </c>
      <c r="D30" s="15">
        <v>8.6</v>
      </c>
      <c r="E30" s="15">
        <v>1</v>
      </c>
      <c r="F30" s="2">
        <v>55.8</v>
      </c>
      <c r="G30" s="15">
        <v>60</v>
      </c>
      <c r="H30" s="25">
        <f t="shared" ref="H30" si="10">F30*G30/100</f>
        <v>33.479999999999997</v>
      </c>
    </row>
    <row r="31" spans="1:8" x14ac:dyDescent="0.25">
      <c r="A31" s="11" t="s">
        <v>345</v>
      </c>
      <c r="B31" s="1" t="s">
        <v>14</v>
      </c>
      <c r="C31" s="2">
        <v>239</v>
      </c>
      <c r="D31" s="15">
        <v>8.6</v>
      </c>
      <c r="E31" s="15">
        <v>1</v>
      </c>
      <c r="F31" s="2">
        <v>55.8</v>
      </c>
      <c r="G31" s="15">
        <v>60</v>
      </c>
      <c r="H31" s="25">
        <f t="shared" ref="H31" si="11">F31*G31/100</f>
        <v>33.479999999999997</v>
      </c>
    </row>
    <row r="32" spans="1:8" x14ac:dyDescent="0.25">
      <c r="A32" s="11" t="s">
        <v>351</v>
      </c>
      <c r="B32" s="1" t="s">
        <v>14</v>
      </c>
      <c r="C32" s="2">
        <v>311</v>
      </c>
      <c r="D32" s="15">
        <v>8.6</v>
      </c>
      <c r="E32" s="15">
        <v>1</v>
      </c>
      <c r="F32" s="2">
        <v>55.8</v>
      </c>
      <c r="G32" s="15">
        <v>60</v>
      </c>
      <c r="H32" s="25">
        <f t="shared" ref="H32" si="12">F32*G32/100</f>
        <v>33.479999999999997</v>
      </c>
    </row>
    <row r="33" spans="1:8" x14ac:dyDescent="0.25">
      <c r="A33" s="1" t="s">
        <v>177</v>
      </c>
      <c r="B33" s="1" t="s">
        <v>14</v>
      </c>
      <c r="C33" s="2">
        <v>353</v>
      </c>
      <c r="D33" s="15">
        <v>9.1999999999999993</v>
      </c>
      <c r="E33" s="15">
        <v>3.8</v>
      </c>
      <c r="F33" s="2">
        <v>75</v>
      </c>
      <c r="G33" s="15">
        <v>70</v>
      </c>
      <c r="H33" s="25">
        <f t="shared" ref="H33" si="13">F33*G33/100</f>
        <v>52.5</v>
      </c>
    </row>
    <row r="34" spans="1:8" x14ac:dyDescent="0.25">
      <c r="A34" s="1" t="s">
        <v>342</v>
      </c>
      <c r="B34" s="1" t="s">
        <v>14</v>
      </c>
      <c r="C34" s="2">
        <v>343</v>
      </c>
      <c r="D34" s="15">
        <v>10.1</v>
      </c>
      <c r="E34" s="15">
        <v>2.7</v>
      </c>
      <c r="F34" s="2">
        <v>66.599999999999994</v>
      </c>
      <c r="G34" s="15">
        <v>70</v>
      </c>
      <c r="H34" s="25">
        <f t="shared" ref="H34" si="14">F34*G34/100</f>
        <v>46.62</v>
      </c>
    </row>
    <row r="35" spans="1:8" x14ac:dyDescent="0.25">
      <c r="A35" s="1" t="s">
        <v>170</v>
      </c>
      <c r="B35" s="1" t="s">
        <v>14</v>
      </c>
      <c r="C35" s="2">
        <v>348</v>
      </c>
      <c r="D35" s="15">
        <v>7.3</v>
      </c>
      <c r="E35" s="15">
        <v>0.5</v>
      </c>
      <c r="F35" s="2">
        <v>87</v>
      </c>
      <c r="G35" s="15">
        <v>70</v>
      </c>
      <c r="H35" s="25">
        <f t="shared" si="0"/>
        <v>60.9</v>
      </c>
    </row>
    <row r="36" spans="1:8" x14ac:dyDescent="0.25">
      <c r="A36" s="1" t="s">
        <v>173</v>
      </c>
      <c r="B36" s="1" t="s">
        <v>14</v>
      </c>
      <c r="C36" s="2">
        <v>311</v>
      </c>
      <c r="D36" s="15">
        <v>11.7</v>
      </c>
      <c r="E36" s="15">
        <v>2.2999999999999998</v>
      </c>
      <c r="F36" s="2">
        <v>65</v>
      </c>
      <c r="G36" s="15"/>
      <c r="H36" s="25">
        <f t="shared" si="0"/>
        <v>0</v>
      </c>
    </row>
    <row r="37" spans="1:8" x14ac:dyDescent="0.25">
      <c r="A37" s="1" t="s">
        <v>148</v>
      </c>
      <c r="B37" s="1" t="s">
        <v>14</v>
      </c>
      <c r="C37" s="2">
        <v>353</v>
      </c>
      <c r="D37" s="15">
        <v>11.5</v>
      </c>
      <c r="E37" s="15">
        <v>1.4</v>
      </c>
      <c r="F37" s="2">
        <v>79</v>
      </c>
      <c r="G37" s="15">
        <v>60</v>
      </c>
      <c r="H37" s="25">
        <f t="shared" ref="H37" si="15">F37*G37/100</f>
        <v>47.4</v>
      </c>
    </row>
    <row r="38" spans="1:8" x14ac:dyDescent="0.25">
      <c r="A38" s="1" t="s">
        <v>299</v>
      </c>
      <c r="B38" s="1" t="s">
        <v>14</v>
      </c>
      <c r="C38" s="2">
        <v>343</v>
      </c>
      <c r="D38" s="15">
        <v>13.2</v>
      </c>
      <c r="E38" s="15">
        <v>3.4</v>
      </c>
      <c r="F38" s="2">
        <v>71.400000000000006</v>
      </c>
      <c r="G38" s="15">
        <v>50</v>
      </c>
      <c r="H38" s="25">
        <f t="shared" ref="H38" si="16">F38*G38/100</f>
        <v>35.700000000000003</v>
      </c>
    </row>
    <row r="39" spans="1:8" x14ac:dyDescent="0.25">
      <c r="A39" s="1" t="s">
        <v>239</v>
      </c>
      <c r="B39" s="1" t="s">
        <v>14</v>
      </c>
      <c r="C39" s="2">
        <v>350</v>
      </c>
      <c r="D39" s="15">
        <v>12</v>
      </c>
      <c r="E39" s="15">
        <v>2.25</v>
      </c>
      <c r="F39" s="2">
        <v>64</v>
      </c>
      <c r="G39" s="15">
        <v>60</v>
      </c>
      <c r="H39" s="25">
        <f t="shared" si="0"/>
        <v>38.4</v>
      </c>
    </row>
    <row r="40" spans="1:8" x14ac:dyDescent="0.25">
      <c r="A40" s="12" t="s">
        <v>161</v>
      </c>
      <c r="B40" s="12" t="s">
        <v>1</v>
      </c>
      <c r="C40" s="14" t="s">
        <v>2</v>
      </c>
      <c r="D40" s="14" t="s">
        <v>156</v>
      </c>
      <c r="E40" s="14" t="s">
        <v>155</v>
      </c>
      <c r="F40" s="14" t="s">
        <v>158</v>
      </c>
      <c r="G40" s="14" t="s">
        <v>157</v>
      </c>
      <c r="H40" s="24" t="s">
        <v>236</v>
      </c>
    </row>
    <row r="41" spans="1:8" x14ac:dyDescent="0.25">
      <c r="A41" s="1" t="s">
        <v>66</v>
      </c>
      <c r="B41" s="1" t="s">
        <v>16</v>
      </c>
      <c r="C41" s="2">
        <v>316</v>
      </c>
      <c r="D41" s="2">
        <v>20.9</v>
      </c>
      <c r="E41" s="15">
        <v>6.3</v>
      </c>
      <c r="F41" s="15">
        <v>46.9</v>
      </c>
      <c r="G41" s="15">
        <v>35</v>
      </c>
      <c r="H41" s="25">
        <f t="shared" ref="H41:H47" si="17">F41*G41/100</f>
        <v>16.414999999999999</v>
      </c>
    </row>
    <row r="42" spans="1:8" x14ac:dyDescent="0.25">
      <c r="A42" s="1" t="s">
        <v>153</v>
      </c>
      <c r="B42" s="1" t="s">
        <v>16</v>
      </c>
      <c r="C42" s="2">
        <v>120</v>
      </c>
      <c r="D42" s="2">
        <v>7</v>
      </c>
      <c r="E42" s="15">
        <v>2.4</v>
      </c>
      <c r="F42" s="15">
        <v>18.899999999999999</v>
      </c>
      <c r="G42" s="15"/>
      <c r="H42" s="25">
        <f t="shared" si="17"/>
        <v>0</v>
      </c>
    </row>
    <row r="43" spans="1:8" x14ac:dyDescent="0.25">
      <c r="A43" s="1" t="s">
        <v>65</v>
      </c>
      <c r="B43" s="1" t="s">
        <v>16</v>
      </c>
      <c r="C43" s="2">
        <v>278</v>
      </c>
      <c r="D43" s="2">
        <v>20.2</v>
      </c>
      <c r="E43" s="15">
        <v>2.2000000000000002</v>
      </c>
      <c r="F43" s="15">
        <v>47.7</v>
      </c>
      <c r="G43" s="15">
        <v>35</v>
      </c>
      <c r="H43" s="25">
        <f t="shared" si="17"/>
        <v>16.695</v>
      </c>
    </row>
    <row r="44" spans="1:8" x14ac:dyDescent="0.25">
      <c r="A44" s="1" t="s">
        <v>154</v>
      </c>
      <c r="B44" s="1" t="s">
        <v>16</v>
      </c>
      <c r="C44" s="2">
        <v>93</v>
      </c>
      <c r="D44" s="2">
        <v>6.9</v>
      </c>
      <c r="E44" s="15">
        <v>0.4</v>
      </c>
      <c r="F44" s="15">
        <v>16.399999999999999</v>
      </c>
      <c r="G44" s="15"/>
      <c r="H44" s="25">
        <f t="shared" si="17"/>
        <v>0</v>
      </c>
    </row>
    <row r="45" spans="1:8" x14ac:dyDescent="0.25">
      <c r="A45" s="1" t="s">
        <v>271</v>
      </c>
      <c r="B45" s="1" t="s">
        <v>16</v>
      </c>
      <c r="C45" s="2">
        <v>337</v>
      </c>
      <c r="D45" s="2">
        <v>52</v>
      </c>
      <c r="E45" s="15">
        <v>1</v>
      </c>
      <c r="F45" s="15">
        <v>30</v>
      </c>
      <c r="G45" s="15">
        <v>30</v>
      </c>
      <c r="H45" s="25">
        <f t="shared" si="17"/>
        <v>9</v>
      </c>
    </row>
    <row r="46" spans="1:8" x14ac:dyDescent="0.25">
      <c r="A46" s="1" t="s">
        <v>68</v>
      </c>
      <c r="B46" s="1" t="s">
        <v>16</v>
      </c>
      <c r="C46" s="2">
        <v>291</v>
      </c>
      <c r="D46" s="2">
        <v>22.7</v>
      </c>
      <c r="E46" s="15">
        <v>1</v>
      </c>
      <c r="F46" s="15">
        <v>51</v>
      </c>
      <c r="G46" s="15">
        <v>30</v>
      </c>
      <c r="H46" s="25">
        <f t="shared" si="17"/>
        <v>15.3</v>
      </c>
    </row>
    <row r="47" spans="1:8" x14ac:dyDescent="0.25">
      <c r="A47" s="1" t="s">
        <v>67</v>
      </c>
      <c r="B47" s="1" t="s">
        <v>16</v>
      </c>
      <c r="C47" s="2">
        <v>92</v>
      </c>
      <c r="D47" s="2">
        <v>6.9</v>
      </c>
      <c r="E47" s="15">
        <v>0.4</v>
      </c>
      <c r="F47" s="15">
        <v>16.3</v>
      </c>
      <c r="G47" s="15">
        <v>30</v>
      </c>
      <c r="H47" s="25">
        <f t="shared" si="17"/>
        <v>4.8899999999999997</v>
      </c>
    </row>
    <row r="48" spans="1:8" x14ac:dyDescent="0.25">
      <c r="A48" s="12" t="s">
        <v>162</v>
      </c>
      <c r="B48" s="12" t="s">
        <v>1</v>
      </c>
      <c r="C48" s="14" t="s">
        <v>2</v>
      </c>
      <c r="D48" s="14" t="s">
        <v>156</v>
      </c>
      <c r="E48" s="14" t="s">
        <v>155</v>
      </c>
      <c r="F48" s="14" t="s">
        <v>158</v>
      </c>
      <c r="G48" s="14" t="s">
        <v>157</v>
      </c>
      <c r="H48" s="24" t="s">
        <v>236</v>
      </c>
    </row>
    <row r="49" spans="1:9" x14ac:dyDescent="0.25">
      <c r="A49" s="17" t="s">
        <v>126</v>
      </c>
      <c r="B49" s="1" t="s">
        <v>4</v>
      </c>
      <c r="C49" s="15">
        <v>41</v>
      </c>
      <c r="D49" s="15">
        <v>0.9</v>
      </c>
      <c r="E49" s="15">
        <v>0.6</v>
      </c>
      <c r="F49" s="15">
        <v>8.4</v>
      </c>
      <c r="G49" s="15">
        <v>30</v>
      </c>
      <c r="H49" s="25">
        <f t="shared" ref="H49:H96" si="18">F49*G49/100</f>
        <v>2.52</v>
      </c>
    </row>
    <row r="50" spans="1:9" x14ac:dyDescent="0.25">
      <c r="A50" s="1" t="s">
        <v>3</v>
      </c>
      <c r="B50" s="1" t="s">
        <v>4</v>
      </c>
      <c r="C50" s="2">
        <v>17</v>
      </c>
      <c r="D50" s="15">
        <v>1.8</v>
      </c>
      <c r="E50" s="15">
        <v>0.2</v>
      </c>
      <c r="F50" s="2">
        <v>2.2000000000000002</v>
      </c>
      <c r="G50" s="15"/>
      <c r="H50" s="25">
        <f t="shared" si="18"/>
        <v>0</v>
      </c>
    </row>
    <row r="51" spans="1:9" x14ac:dyDescent="0.25">
      <c r="A51" s="11" t="s">
        <v>227</v>
      </c>
      <c r="B51" s="1" t="s">
        <v>4</v>
      </c>
      <c r="C51" s="2"/>
      <c r="D51" s="15"/>
      <c r="E51" s="15"/>
      <c r="F51" s="2"/>
      <c r="G51" s="15">
        <v>15</v>
      </c>
      <c r="H51" s="25">
        <f t="shared" si="18"/>
        <v>0</v>
      </c>
    </row>
    <row r="52" spans="1:9" x14ac:dyDescent="0.25">
      <c r="A52" s="1" t="s">
        <v>55</v>
      </c>
      <c r="B52" s="1" t="s">
        <v>4</v>
      </c>
      <c r="C52" s="2">
        <v>39</v>
      </c>
      <c r="D52" s="15">
        <v>3.1</v>
      </c>
      <c r="E52" s="15">
        <v>0.8</v>
      </c>
      <c r="F52" s="2">
        <v>5.0999999999999996</v>
      </c>
      <c r="G52" s="15"/>
      <c r="H52" s="25">
        <f t="shared" si="18"/>
        <v>0</v>
      </c>
    </row>
    <row r="53" spans="1:9" x14ac:dyDescent="0.25">
      <c r="A53" s="1" t="s">
        <v>62</v>
      </c>
      <c r="B53" s="1" t="s">
        <v>4</v>
      </c>
      <c r="C53" s="2">
        <v>17</v>
      </c>
      <c r="D53" s="15">
        <v>1.3</v>
      </c>
      <c r="E53" s="15">
        <v>0.1</v>
      </c>
      <c r="F53" s="2">
        <v>2.8</v>
      </c>
      <c r="G53" s="15">
        <v>15</v>
      </c>
      <c r="H53" s="25">
        <f t="shared" si="18"/>
        <v>0.42</v>
      </c>
    </row>
    <row r="54" spans="1:9" x14ac:dyDescent="0.25">
      <c r="A54" s="1" t="s">
        <v>60</v>
      </c>
      <c r="B54" s="1" t="s">
        <v>4</v>
      </c>
      <c r="C54" s="2">
        <v>22</v>
      </c>
      <c r="D54" s="15">
        <v>2.9</v>
      </c>
      <c r="E54" s="15">
        <v>0.3</v>
      </c>
      <c r="F54" s="2">
        <v>2</v>
      </c>
      <c r="G54" s="15"/>
      <c r="H54" s="25">
        <f t="shared" si="18"/>
        <v>0</v>
      </c>
    </row>
    <row r="55" spans="1:9" x14ac:dyDescent="0.25">
      <c r="A55" s="1" t="s">
        <v>59</v>
      </c>
      <c r="B55" s="1" t="s">
        <v>4</v>
      </c>
      <c r="C55" s="2">
        <v>27</v>
      </c>
      <c r="D55" s="15">
        <v>3</v>
      </c>
      <c r="E55" s="15">
        <v>0.4</v>
      </c>
      <c r="F55" s="2">
        <v>3.1</v>
      </c>
      <c r="G55" s="15">
        <v>15</v>
      </c>
      <c r="H55" s="25">
        <f t="shared" si="18"/>
        <v>0.46500000000000002</v>
      </c>
    </row>
    <row r="56" spans="1:9" x14ac:dyDescent="0.25">
      <c r="A56" s="1" t="s">
        <v>124</v>
      </c>
      <c r="B56" s="1" t="s">
        <v>4</v>
      </c>
      <c r="C56" s="2">
        <v>33</v>
      </c>
      <c r="D56" s="15">
        <v>2.4</v>
      </c>
      <c r="E56" s="15">
        <v>0.6</v>
      </c>
      <c r="F56" s="2">
        <v>4.9000000000000004</v>
      </c>
      <c r="G56" s="15"/>
      <c r="H56" s="25">
        <f t="shared" si="18"/>
        <v>0</v>
      </c>
    </row>
    <row r="57" spans="1:9" x14ac:dyDescent="0.25">
      <c r="A57" s="1" t="s">
        <v>8</v>
      </c>
      <c r="B57" s="1" t="s">
        <v>4</v>
      </c>
      <c r="C57" s="2">
        <v>22</v>
      </c>
      <c r="D57" s="15">
        <v>2.7</v>
      </c>
      <c r="E57" s="15">
        <v>0.2</v>
      </c>
      <c r="F57" s="2">
        <v>2.5</v>
      </c>
      <c r="G57" s="15">
        <v>20</v>
      </c>
      <c r="H57" s="25">
        <f t="shared" si="18"/>
        <v>0.5</v>
      </c>
    </row>
    <row r="58" spans="1:9" x14ac:dyDescent="0.25">
      <c r="A58" s="1" t="s">
        <v>9</v>
      </c>
      <c r="B58" s="1" t="s">
        <v>4</v>
      </c>
      <c r="C58" s="2">
        <v>35</v>
      </c>
      <c r="D58" s="15">
        <v>1.1000000000000001</v>
      </c>
      <c r="E58" s="15">
        <v>0.2</v>
      </c>
      <c r="F58" s="2">
        <v>7.6</v>
      </c>
      <c r="G58" s="15">
        <v>30</v>
      </c>
      <c r="H58" s="25">
        <f t="shared" si="18"/>
        <v>2.2799999999999998</v>
      </c>
      <c r="I58" s="22" t="s">
        <v>228</v>
      </c>
    </row>
    <row r="59" spans="1:9" x14ac:dyDescent="0.25">
      <c r="A59" s="1" t="s">
        <v>61</v>
      </c>
      <c r="B59" s="1" t="s">
        <v>4</v>
      </c>
      <c r="C59" s="2">
        <v>26</v>
      </c>
      <c r="D59" s="15">
        <v>3.2</v>
      </c>
      <c r="E59" s="15">
        <v>0.2</v>
      </c>
      <c r="F59" s="2">
        <v>2.7</v>
      </c>
      <c r="G59" s="15">
        <v>15</v>
      </c>
      <c r="H59" s="25">
        <f t="shared" si="18"/>
        <v>0.40500000000000003</v>
      </c>
    </row>
    <row r="60" spans="1:9" ht="11.25" customHeight="1" x14ac:dyDescent="0.25">
      <c r="A60" s="1" t="s">
        <v>10</v>
      </c>
      <c r="B60" s="1" t="s">
        <v>4</v>
      </c>
      <c r="C60" s="2">
        <v>26</v>
      </c>
      <c r="D60" s="15">
        <v>1</v>
      </c>
      <c r="E60" s="15">
        <v>0.1</v>
      </c>
      <c r="F60" s="2">
        <v>5.7</v>
      </c>
      <c r="G60" s="15">
        <v>15</v>
      </c>
      <c r="H60" s="25">
        <f t="shared" si="18"/>
        <v>0.85499999999999998</v>
      </c>
    </row>
    <row r="61" spans="1:9" x14ac:dyDescent="0.25">
      <c r="A61" s="1" t="s">
        <v>11</v>
      </c>
      <c r="B61" s="1" t="s">
        <v>4</v>
      </c>
      <c r="C61" s="2">
        <v>38</v>
      </c>
      <c r="D61" s="15">
        <v>1.3</v>
      </c>
      <c r="E61" s="15">
        <v>0.1</v>
      </c>
      <c r="F61" s="2">
        <v>8.5</v>
      </c>
      <c r="G61" s="15"/>
      <c r="H61" s="25">
        <f t="shared" si="18"/>
        <v>0</v>
      </c>
    </row>
    <row r="62" spans="1:9" x14ac:dyDescent="0.25">
      <c r="A62" s="1" t="s">
        <v>279</v>
      </c>
      <c r="B62" s="1" t="s">
        <v>4</v>
      </c>
      <c r="C62" s="2">
        <v>109</v>
      </c>
      <c r="D62" s="15">
        <v>4.3</v>
      </c>
      <c r="E62" s="15">
        <v>0.3</v>
      </c>
      <c r="F62" s="2">
        <v>19.5</v>
      </c>
      <c r="G62" s="15"/>
      <c r="H62" s="25">
        <f t="shared" ref="H62" si="19">F62*G62/100</f>
        <v>0</v>
      </c>
    </row>
    <row r="63" spans="1:9" x14ac:dyDescent="0.25">
      <c r="A63" s="1" t="s">
        <v>278</v>
      </c>
      <c r="B63" s="1" t="s">
        <v>4</v>
      </c>
      <c r="C63" s="2">
        <v>127</v>
      </c>
      <c r="D63" s="15">
        <v>5.7</v>
      </c>
      <c r="E63" s="15">
        <v>0.2</v>
      </c>
      <c r="F63" s="2">
        <v>23</v>
      </c>
      <c r="G63" s="15"/>
      <c r="H63" s="25">
        <f t="shared" ref="H63" si="20">F63*G63/100</f>
        <v>0</v>
      </c>
    </row>
    <row r="64" spans="1:9" x14ac:dyDescent="0.25">
      <c r="A64" s="1" t="s">
        <v>22</v>
      </c>
      <c r="B64" s="1" t="s">
        <v>4</v>
      </c>
      <c r="C64" s="2">
        <v>18</v>
      </c>
      <c r="D64" s="15">
        <v>2.1</v>
      </c>
      <c r="E64" s="15">
        <v>0.1</v>
      </c>
      <c r="F64" s="2">
        <v>2.4</v>
      </c>
      <c r="G64" s="15">
        <v>15</v>
      </c>
      <c r="H64" s="25">
        <f t="shared" si="18"/>
        <v>0.36</v>
      </c>
    </row>
    <row r="65" spans="1:9" x14ac:dyDescent="0.25">
      <c r="A65" s="1" t="s">
        <v>51</v>
      </c>
      <c r="B65" s="1" t="s">
        <v>4</v>
      </c>
      <c r="C65" s="2">
        <v>9</v>
      </c>
      <c r="D65" s="15">
        <v>1.2</v>
      </c>
      <c r="E65" s="15">
        <v>0</v>
      </c>
      <c r="F65" s="2">
        <v>1</v>
      </c>
      <c r="G65" s="15"/>
      <c r="H65" s="25">
        <f t="shared" si="18"/>
        <v>0</v>
      </c>
    </row>
    <row r="66" spans="1:9" x14ac:dyDescent="0.25">
      <c r="A66" s="1" t="s">
        <v>50</v>
      </c>
      <c r="B66" s="1" t="s">
        <v>4</v>
      </c>
      <c r="C66" s="2">
        <v>12</v>
      </c>
      <c r="D66" s="15">
        <v>1.7</v>
      </c>
      <c r="E66" s="15">
        <v>0.4</v>
      </c>
      <c r="F66" s="2">
        <v>0.5</v>
      </c>
      <c r="G66" s="15"/>
      <c r="H66" s="25">
        <f t="shared" si="18"/>
        <v>0</v>
      </c>
    </row>
    <row r="67" spans="1:9" x14ac:dyDescent="0.25">
      <c r="A67" s="1" t="s">
        <v>304</v>
      </c>
      <c r="B67" s="1" t="s">
        <v>4</v>
      </c>
      <c r="C67" s="2">
        <v>84</v>
      </c>
      <c r="D67" s="15">
        <v>8</v>
      </c>
      <c r="E67" s="15">
        <v>3.5</v>
      </c>
      <c r="F67" s="2">
        <v>5</v>
      </c>
      <c r="G67" s="15">
        <v>15</v>
      </c>
      <c r="H67" s="25">
        <f t="shared" ref="H67" si="21">F67*G67/100</f>
        <v>0.75</v>
      </c>
    </row>
    <row r="68" spans="1:9" x14ac:dyDescent="0.25">
      <c r="A68" s="1" t="s">
        <v>19</v>
      </c>
      <c r="B68" s="1" t="s">
        <v>4</v>
      </c>
      <c r="C68" s="2">
        <v>26</v>
      </c>
      <c r="D68" s="15">
        <v>3.9</v>
      </c>
      <c r="E68" s="15">
        <v>0.7</v>
      </c>
      <c r="F68" s="2">
        <v>1</v>
      </c>
      <c r="G68" s="15">
        <v>15</v>
      </c>
      <c r="H68" s="25">
        <f t="shared" si="18"/>
        <v>0.15</v>
      </c>
      <c r="I68" t="s">
        <v>221</v>
      </c>
    </row>
    <row r="69" spans="1:9" x14ac:dyDescent="0.25">
      <c r="A69" s="1" t="s">
        <v>52</v>
      </c>
      <c r="B69" s="1" t="s">
        <v>4</v>
      </c>
      <c r="C69" s="2">
        <v>16</v>
      </c>
      <c r="D69" s="15">
        <v>1.25</v>
      </c>
      <c r="E69" s="15">
        <v>7.0000000000000007E-2</v>
      </c>
      <c r="F69" s="2">
        <v>3.22</v>
      </c>
      <c r="G69" s="15">
        <v>15</v>
      </c>
      <c r="H69" s="25">
        <f t="shared" si="18"/>
        <v>0.48300000000000004</v>
      </c>
    </row>
    <row r="70" spans="1:9" x14ac:dyDescent="0.25">
      <c r="A70" s="1" t="s">
        <v>179</v>
      </c>
      <c r="B70" s="1" t="s">
        <v>4</v>
      </c>
      <c r="C70" s="2">
        <v>15</v>
      </c>
      <c r="D70" s="15">
        <v>1.4</v>
      </c>
      <c r="E70" s="15">
        <v>0.2</v>
      </c>
      <c r="F70" s="2">
        <v>2.9</v>
      </c>
      <c r="G70" s="15">
        <v>15</v>
      </c>
      <c r="H70" s="25">
        <f t="shared" si="18"/>
        <v>0.435</v>
      </c>
    </row>
    <row r="71" spans="1:9" x14ac:dyDescent="0.25">
      <c r="A71" s="1" t="s">
        <v>58</v>
      </c>
      <c r="B71" s="1" t="s">
        <v>4</v>
      </c>
      <c r="C71" s="2">
        <v>18</v>
      </c>
      <c r="D71" s="15">
        <v>1.1000000000000001</v>
      </c>
      <c r="E71" s="15">
        <v>0.4</v>
      </c>
      <c r="F71" s="2">
        <v>2.6</v>
      </c>
      <c r="G71" s="15">
        <v>20</v>
      </c>
      <c r="H71" s="25">
        <f t="shared" si="18"/>
        <v>0.52</v>
      </c>
    </row>
    <row r="72" spans="1:9" x14ac:dyDescent="0.25">
      <c r="A72" s="1" t="s">
        <v>123</v>
      </c>
      <c r="B72" s="1" t="s">
        <v>4</v>
      </c>
      <c r="C72" s="2">
        <v>268</v>
      </c>
      <c r="D72" s="15">
        <v>1.5</v>
      </c>
      <c r="E72" s="15">
        <v>27</v>
      </c>
      <c r="F72" s="2">
        <v>5</v>
      </c>
      <c r="G72" s="15">
        <v>15</v>
      </c>
      <c r="H72" s="25">
        <f t="shared" si="18"/>
        <v>0.75</v>
      </c>
    </row>
    <row r="73" spans="1:9" x14ac:dyDescent="0.25">
      <c r="A73" s="1" t="s">
        <v>94</v>
      </c>
      <c r="B73" s="1" t="s">
        <v>4</v>
      </c>
      <c r="C73" s="2">
        <v>265</v>
      </c>
      <c r="D73" s="15">
        <v>9</v>
      </c>
      <c r="E73" s="15">
        <v>4.28</v>
      </c>
      <c r="F73" s="2">
        <v>68.92</v>
      </c>
      <c r="G73" s="15"/>
      <c r="H73" s="25">
        <f t="shared" si="18"/>
        <v>0</v>
      </c>
    </row>
    <row r="74" spans="1:9" x14ac:dyDescent="0.25">
      <c r="A74" s="1" t="s">
        <v>241</v>
      </c>
      <c r="B74" s="1" t="s">
        <v>4</v>
      </c>
      <c r="C74" s="2">
        <v>38</v>
      </c>
      <c r="D74" s="15">
        <v>1.65</v>
      </c>
      <c r="E74" s="15">
        <v>0.21</v>
      </c>
      <c r="F74" s="2">
        <v>4.83</v>
      </c>
      <c r="G74" s="15">
        <v>30</v>
      </c>
      <c r="H74" s="25">
        <f t="shared" si="18"/>
        <v>1.4490000000000001</v>
      </c>
    </row>
    <row r="75" spans="1:9" x14ac:dyDescent="0.25">
      <c r="A75" s="1" t="s">
        <v>294</v>
      </c>
      <c r="B75" s="1" t="s">
        <v>4</v>
      </c>
      <c r="C75" s="2">
        <v>85</v>
      </c>
      <c r="D75" s="15">
        <v>2.1</v>
      </c>
      <c r="E75" s="15">
        <v>1</v>
      </c>
      <c r="F75" s="2">
        <v>17.899999999999999</v>
      </c>
      <c r="G75" s="15">
        <v>95</v>
      </c>
      <c r="H75" s="25">
        <f t="shared" si="18"/>
        <v>17.004999999999999</v>
      </c>
      <c r="I75" s="22" t="s">
        <v>296</v>
      </c>
    </row>
    <row r="76" spans="1:9" x14ac:dyDescent="0.25">
      <c r="A76" s="1" t="s">
        <v>295</v>
      </c>
      <c r="B76" s="1" t="s">
        <v>4</v>
      </c>
      <c r="C76" s="2">
        <v>85</v>
      </c>
      <c r="D76" s="15">
        <v>2.1</v>
      </c>
      <c r="E76" s="15">
        <v>1</v>
      </c>
      <c r="F76" s="2">
        <v>17.899999999999999</v>
      </c>
      <c r="G76" s="15">
        <v>80</v>
      </c>
      <c r="H76" s="25">
        <f t="shared" ref="H76:H78" si="22">F76*G76/100</f>
        <v>14.32</v>
      </c>
      <c r="I76" s="22" t="s">
        <v>297</v>
      </c>
    </row>
    <row r="77" spans="1:9" x14ac:dyDescent="0.25">
      <c r="A77" s="1" t="s">
        <v>293</v>
      </c>
      <c r="B77" s="1" t="s">
        <v>4</v>
      </c>
      <c r="C77" s="2">
        <v>85</v>
      </c>
      <c r="D77" s="15">
        <v>2.1</v>
      </c>
      <c r="E77" s="15">
        <v>1</v>
      </c>
      <c r="F77" s="2">
        <v>17.899999999999999</v>
      </c>
      <c r="G77" s="15">
        <v>70</v>
      </c>
      <c r="H77" s="25">
        <f t="shared" si="22"/>
        <v>12.53</v>
      </c>
      <c r="I77" s="22" t="s">
        <v>298</v>
      </c>
    </row>
    <row r="78" spans="1:9" x14ac:dyDescent="0.25">
      <c r="A78" s="1" t="s">
        <v>292</v>
      </c>
      <c r="B78" s="1" t="s">
        <v>4</v>
      </c>
      <c r="C78" s="2">
        <v>85</v>
      </c>
      <c r="D78" s="15">
        <v>2.1</v>
      </c>
      <c r="E78" s="15">
        <v>1</v>
      </c>
      <c r="F78" s="2">
        <v>17.899999999999999</v>
      </c>
      <c r="G78" s="15">
        <v>65</v>
      </c>
      <c r="H78" s="25">
        <f t="shared" si="22"/>
        <v>11.635</v>
      </c>
      <c r="I78" s="22" t="s">
        <v>222</v>
      </c>
    </row>
    <row r="79" spans="1:9" x14ac:dyDescent="0.25">
      <c r="A79" s="1" t="s">
        <v>33</v>
      </c>
      <c r="B79" s="1" t="s">
        <v>4</v>
      </c>
      <c r="C79" s="2">
        <v>21</v>
      </c>
      <c r="D79" s="15">
        <v>1.2</v>
      </c>
      <c r="E79" s="15">
        <v>0.5</v>
      </c>
      <c r="F79" s="2">
        <v>3</v>
      </c>
      <c r="G79" s="15"/>
      <c r="H79" s="25">
        <f t="shared" si="18"/>
        <v>0</v>
      </c>
    </row>
    <row r="80" spans="1:9" x14ac:dyDescent="0.25">
      <c r="A80" s="1" t="s">
        <v>206</v>
      </c>
      <c r="B80" s="1" t="s">
        <v>4</v>
      </c>
      <c r="C80" s="2">
        <v>251</v>
      </c>
      <c r="D80" s="15">
        <v>10.39</v>
      </c>
      <c r="E80" s="15">
        <v>3.25</v>
      </c>
      <c r="F80" s="2">
        <v>63.95</v>
      </c>
      <c r="G80" s="15"/>
      <c r="H80" s="25">
        <f t="shared" si="18"/>
        <v>0</v>
      </c>
    </row>
    <row r="81" spans="1:9" x14ac:dyDescent="0.25">
      <c r="A81" s="1" t="s">
        <v>127</v>
      </c>
      <c r="B81" s="1" t="s">
        <v>4</v>
      </c>
      <c r="C81" s="2">
        <v>26</v>
      </c>
      <c r="D81" s="15">
        <v>1.8</v>
      </c>
      <c r="E81" s="15">
        <v>0.5</v>
      </c>
      <c r="F81" s="2">
        <v>3.8</v>
      </c>
      <c r="G81" s="15">
        <v>15</v>
      </c>
      <c r="H81" s="25">
        <f t="shared" si="18"/>
        <v>0.56999999999999995</v>
      </c>
    </row>
    <row r="82" spans="1:9" x14ac:dyDescent="0.25">
      <c r="A82" s="1" t="s">
        <v>57</v>
      </c>
      <c r="B82" s="1" t="s">
        <v>4</v>
      </c>
      <c r="C82" s="2">
        <v>22</v>
      </c>
      <c r="D82" s="15">
        <v>0.9</v>
      </c>
      <c r="E82" s="15">
        <v>0.3</v>
      </c>
      <c r="F82" s="2">
        <v>4.2</v>
      </c>
      <c r="G82" s="15">
        <v>15</v>
      </c>
      <c r="H82" s="25">
        <f t="shared" si="18"/>
        <v>0.63</v>
      </c>
    </row>
    <row r="83" spans="1:9" x14ac:dyDescent="0.25">
      <c r="A83" s="11" t="s">
        <v>15</v>
      </c>
      <c r="B83" s="11" t="s">
        <v>4</v>
      </c>
      <c r="C83" s="2">
        <v>48</v>
      </c>
      <c r="D83" s="15">
        <v>5.4</v>
      </c>
      <c r="E83" s="15">
        <v>0.3</v>
      </c>
      <c r="F83" s="2">
        <v>6.4</v>
      </c>
      <c r="G83" s="15">
        <v>35</v>
      </c>
      <c r="H83" s="25">
        <f t="shared" si="18"/>
        <v>2.2400000000000002</v>
      </c>
      <c r="I83" s="22" t="s">
        <v>223</v>
      </c>
    </row>
    <row r="84" spans="1:9" x14ac:dyDescent="0.25">
      <c r="A84" s="1" t="s">
        <v>41</v>
      </c>
      <c r="B84" s="1" t="s">
        <v>4</v>
      </c>
      <c r="C84" s="2">
        <v>17</v>
      </c>
      <c r="D84" s="15">
        <v>1.2</v>
      </c>
      <c r="E84" s="15">
        <v>0.2</v>
      </c>
      <c r="F84" s="2">
        <v>2.8</v>
      </c>
      <c r="G84" s="15">
        <v>30</v>
      </c>
      <c r="H84" s="25">
        <f t="shared" si="18"/>
        <v>0.84</v>
      </c>
    </row>
    <row r="85" spans="1:9" x14ac:dyDescent="0.25">
      <c r="A85" s="1" t="s">
        <v>142</v>
      </c>
      <c r="B85" s="1" t="s">
        <v>4</v>
      </c>
      <c r="C85" s="2">
        <v>258</v>
      </c>
      <c r="D85" s="15">
        <v>14.1</v>
      </c>
      <c r="E85" s="15">
        <v>2.97</v>
      </c>
      <c r="F85" s="2">
        <v>55.75</v>
      </c>
      <c r="G85" s="15">
        <v>35</v>
      </c>
      <c r="H85" s="25">
        <f t="shared" si="18"/>
        <v>19.512499999999999</v>
      </c>
    </row>
    <row r="86" spans="1:9" x14ac:dyDescent="0.25">
      <c r="A86" s="1" t="s">
        <v>54</v>
      </c>
      <c r="B86" s="1" t="s">
        <v>4</v>
      </c>
      <c r="C86" s="2">
        <v>20</v>
      </c>
      <c r="D86" s="15">
        <v>3.7</v>
      </c>
      <c r="E86" s="15">
        <v>0.6</v>
      </c>
      <c r="F86" s="2">
        <v>0</v>
      </c>
      <c r="G86" s="15"/>
      <c r="H86" s="25">
        <f t="shared" si="18"/>
        <v>0</v>
      </c>
    </row>
    <row r="87" spans="1:9" x14ac:dyDescent="0.25">
      <c r="A87" s="1" t="s">
        <v>208</v>
      </c>
      <c r="B87" s="1" t="s">
        <v>4</v>
      </c>
      <c r="C87" s="2">
        <v>96</v>
      </c>
      <c r="D87" s="15">
        <v>1.4</v>
      </c>
      <c r="E87" s="15">
        <v>4.4000000000000004</v>
      </c>
      <c r="F87" s="2">
        <v>13.5</v>
      </c>
      <c r="G87" s="15"/>
      <c r="H87" s="25">
        <f t="shared" si="18"/>
        <v>0</v>
      </c>
    </row>
    <row r="88" spans="1:9" x14ac:dyDescent="0.25">
      <c r="A88" s="1" t="s">
        <v>207</v>
      </c>
      <c r="B88" s="1" t="s">
        <v>4</v>
      </c>
      <c r="C88" s="2">
        <v>28</v>
      </c>
      <c r="D88" s="15">
        <v>2.6</v>
      </c>
      <c r="E88" s="15">
        <v>0.2</v>
      </c>
      <c r="F88" s="2">
        <v>2.4</v>
      </c>
      <c r="G88" s="15">
        <v>15</v>
      </c>
      <c r="H88" s="25">
        <f t="shared" si="18"/>
        <v>0.36</v>
      </c>
    </row>
    <row r="89" spans="1:9" x14ac:dyDescent="0.25">
      <c r="A89" s="1" t="s">
        <v>209</v>
      </c>
      <c r="B89" s="1" t="s">
        <v>4</v>
      </c>
      <c r="C89" s="2">
        <v>116</v>
      </c>
      <c r="D89" s="15">
        <v>3.9</v>
      </c>
      <c r="E89" s="15">
        <v>4.5999999999999996</v>
      </c>
      <c r="F89" s="2">
        <v>15.6</v>
      </c>
      <c r="G89" s="15"/>
      <c r="H89" s="25">
        <f t="shared" si="18"/>
        <v>0</v>
      </c>
    </row>
    <row r="90" spans="1:9" x14ac:dyDescent="0.25">
      <c r="A90" s="1" t="s">
        <v>53</v>
      </c>
      <c r="B90" s="1" t="s">
        <v>4</v>
      </c>
      <c r="C90" s="2">
        <v>20</v>
      </c>
      <c r="D90" s="15">
        <v>2.2999999999999998</v>
      </c>
      <c r="E90" s="15">
        <v>0.2</v>
      </c>
      <c r="F90" s="2">
        <v>2.4</v>
      </c>
      <c r="G90" s="15">
        <v>15</v>
      </c>
      <c r="H90" s="25">
        <f t="shared" si="18"/>
        <v>0.36</v>
      </c>
    </row>
    <row r="91" spans="1:9" x14ac:dyDescent="0.25">
      <c r="A91" s="1" t="s">
        <v>56</v>
      </c>
      <c r="B91" s="1" t="s">
        <v>4</v>
      </c>
      <c r="C91" s="2">
        <v>21</v>
      </c>
      <c r="D91" s="15">
        <v>2</v>
      </c>
      <c r="E91" s="15">
        <v>0.4</v>
      </c>
      <c r="F91" s="2">
        <v>3.6</v>
      </c>
      <c r="G91" s="15">
        <v>15</v>
      </c>
      <c r="H91" s="25">
        <f t="shared" si="18"/>
        <v>0.54</v>
      </c>
    </row>
    <row r="92" spans="1:9" x14ac:dyDescent="0.25">
      <c r="A92" s="1" t="s">
        <v>64</v>
      </c>
      <c r="B92" s="1" t="s">
        <v>4</v>
      </c>
      <c r="C92" s="2">
        <v>23</v>
      </c>
      <c r="D92" s="15">
        <v>2.9</v>
      </c>
      <c r="E92" s="15">
        <v>0.4</v>
      </c>
      <c r="F92" s="2">
        <v>3.6</v>
      </c>
      <c r="G92" s="15">
        <v>15</v>
      </c>
      <c r="H92" s="25">
        <f t="shared" si="18"/>
        <v>0.54</v>
      </c>
    </row>
    <row r="93" spans="1:9" x14ac:dyDescent="0.25">
      <c r="A93" s="1" t="s">
        <v>144</v>
      </c>
      <c r="B93" s="1" t="s">
        <v>4</v>
      </c>
      <c r="C93" s="2">
        <v>73</v>
      </c>
      <c r="D93" s="15">
        <v>2</v>
      </c>
      <c r="E93" s="15">
        <v>0</v>
      </c>
      <c r="F93" s="2">
        <v>17.399999999999999</v>
      </c>
      <c r="G93" s="15"/>
      <c r="H93" s="25">
        <f t="shared" si="18"/>
        <v>0</v>
      </c>
    </row>
    <row r="94" spans="1:9" x14ac:dyDescent="0.25">
      <c r="A94" s="1" t="s">
        <v>63</v>
      </c>
      <c r="B94" s="1" t="s">
        <v>4</v>
      </c>
      <c r="C94" s="2">
        <v>21</v>
      </c>
      <c r="D94" s="15">
        <v>2.1</v>
      </c>
      <c r="E94" s="15">
        <v>0.2</v>
      </c>
      <c r="F94" s="2">
        <v>0</v>
      </c>
      <c r="G94" s="15"/>
      <c r="H94" s="25">
        <f t="shared" si="18"/>
        <v>0</v>
      </c>
    </row>
    <row r="95" spans="1:9" x14ac:dyDescent="0.25">
      <c r="A95" s="1" t="s">
        <v>178</v>
      </c>
      <c r="B95" s="1" t="s">
        <v>4</v>
      </c>
      <c r="C95" s="2">
        <v>18</v>
      </c>
      <c r="D95" s="15">
        <v>1.1000000000000001</v>
      </c>
      <c r="E95" s="15">
        <v>0.1</v>
      </c>
      <c r="F95" s="2">
        <v>3.5</v>
      </c>
      <c r="G95" s="15">
        <v>75</v>
      </c>
      <c r="H95" s="25">
        <f t="shared" si="18"/>
        <v>2.625</v>
      </c>
    </row>
    <row r="96" spans="1:9" x14ac:dyDescent="0.25">
      <c r="A96" s="1" t="s">
        <v>49</v>
      </c>
      <c r="B96" s="1" t="s">
        <v>4</v>
      </c>
      <c r="C96" s="2">
        <v>27</v>
      </c>
      <c r="D96" s="15">
        <v>3.2</v>
      </c>
      <c r="E96" s="15">
        <v>0.2</v>
      </c>
      <c r="F96" s="2">
        <v>3.4</v>
      </c>
      <c r="G96" s="15">
        <v>15</v>
      </c>
      <c r="H96" s="25">
        <f t="shared" si="18"/>
        <v>0.51</v>
      </c>
    </row>
    <row r="97" spans="1:8" x14ac:dyDescent="0.25">
      <c r="A97" s="12" t="s">
        <v>166</v>
      </c>
      <c r="B97" s="12" t="s">
        <v>1</v>
      </c>
      <c r="C97" s="14" t="s">
        <v>2</v>
      </c>
      <c r="D97" s="14" t="s">
        <v>156</v>
      </c>
      <c r="E97" s="14" t="s">
        <v>155</v>
      </c>
      <c r="F97" s="14" t="s">
        <v>158</v>
      </c>
      <c r="G97" s="14" t="s">
        <v>157</v>
      </c>
      <c r="H97" s="24" t="s">
        <v>236</v>
      </c>
    </row>
    <row r="98" spans="1:8" x14ac:dyDescent="0.25">
      <c r="A98" s="1" t="s">
        <v>69</v>
      </c>
      <c r="B98" s="1" t="s">
        <v>5</v>
      </c>
      <c r="C98" s="2">
        <v>28</v>
      </c>
      <c r="D98" s="15">
        <v>0.4</v>
      </c>
      <c r="E98" s="15">
        <v>0.1</v>
      </c>
      <c r="F98" s="2">
        <v>6.8</v>
      </c>
      <c r="G98" s="15">
        <v>30</v>
      </c>
      <c r="H98" s="25">
        <f t="shared" ref="H98:H167" si="23">F98*G98/100</f>
        <v>2.04</v>
      </c>
    </row>
    <row r="99" spans="1:8" x14ac:dyDescent="0.25">
      <c r="A99" s="1" t="s">
        <v>70</v>
      </c>
      <c r="B99" s="1" t="s">
        <v>5</v>
      </c>
      <c r="C99" s="2">
        <v>40</v>
      </c>
      <c r="D99" s="15">
        <v>0.5</v>
      </c>
      <c r="E99" s="15">
        <v>0</v>
      </c>
      <c r="F99" s="2">
        <v>10</v>
      </c>
      <c r="G99" s="15">
        <v>45</v>
      </c>
      <c r="H99" s="25">
        <f t="shared" si="23"/>
        <v>4.5</v>
      </c>
    </row>
    <row r="100" spans="1:8" x14ac:dyDescent="0.25">
      <c r="A100" s="11" t="s">
        <v>226</v>
      </c>
      <c r="B100" s="1" t="s">
        <v>5</v>
      </c>
      <c r="C100" s="2">
        <v>34</v>
      </c>
      <c r="D100" s="15">
        <v>0.7</v>
      </c>
      <c r="E100" s="15">
        <v>0.2</v>
      </c>
      <c r="F100" s="2">
        <v>7.8</v>
      </c>
      <c r="G100" s="15">
        <v>35</v>
      </c>
      <c r="H100" s="25">
        <f t="shared" si="23"/>
        <v>2.73</v>
      </c>
    </row>
    <row r="101" spans="1:8" x14ac:dyDescent="0.25">
      <c r="A101" s="1" t="s">
        <v>28</v>
      </c>
      <c r="B101" s="1" t="s">
        <v>5</v>
      </c>
      <c r="C101" s="2">
        <v>230</v>
      </c>
      <c r="D101" s="15">
        <v>4.4000000000000004</v>
      </c>
      <c r="E101" s="15">
        <v>23</v>
      </c>
      <c r="F101" s="2">
        <v>1.8</v>
      </c>
      <c r="G101" s="15">
        <v>10</v>
      </c>
      <c r="H101" s="25">
        <f t="shared" si="23"/>
        <v>0.18</v>
      </c>
    </row>
    <row r="102" spans="1:8" x14ac:dyDescent="0.25">
      <c r="A102" s="1" t="s">
        <v>71</v>
      </c>
      <c r="B102" s="1" t="s">
        <v>5</v>
      </c>
      <c r="C102" s="2">
        <v>65</v>
      </c>
      <c r="D102" s="15">
        <v>1.2</v>
      </c>
      <c r="E102" s="15">
        <v>0.3</v>
      </c>
      <c r="F102" s="2">
        <v>15.4</v>
      </c>
      <c r="G102" s="15">
        <v>60</v>
      </c>
      <c r="H102" s="25">
        <f t="shared" si="23"/>
        <v>9.24</v>
      </c>
    </row>
    <row r="103" spans="1:8" x14ac:dyDescent="0.25">
      <c r="A103" s="1" t="s">
        <v>72</v>
      </c>
      <c r="B103" s="1" t="s">
        <v>5</v>
      </c>
      <c r="C103" s="2">
        <v>65</v>
      </c>
      <c r="D103" s="15">
        <v>0.6</v>
      </c>
      <c r="E103" s="15">
        <v>0.3</v>
      </c>
      <c r="F103" s="2">
        <v>18</v>
      </c>
      <c r="G103" s="15">
        <v>50</v>
      </c>
      <c r="H103" s="25">
        <f t="shared" si="23"/>
        <v>9</v>
      </c>
    </row>
    <row r="104" spans="1:8" x14ac:dyDescent="0.25">
      <c r="A104" s="1" t="s">
        <v>73</v>
      </c>
      <c r="B104" s="1" t="s">
        <v>5</v>
      </c>
      <c r="C104" s="2">
        <v>38</v>
      </c>
      <c r="D104" s="15">
        <v>0.8</v>
      </c>
      <c r="E104" s="15">
        <v>0.1</v>
      </c>
      <c r="F104" s="2">
        <v>9</v>
      </c>
      <c r="G104" s="15">
        <v>25</v>
      </c>
      <c r="H104" s="25">
        <f t="shared" si="23"/>
        <v>2.25</v>
      </c>
    </row>
    <row r="105" spans="1:8" x14ac:dyDescent="0.25">
      <c r="A105" s="1" t="s">
        <v>74</v>
      </c>
      <c r="B105" s="1" t="s">
        <v>5</v>
      </c>
      <c r="C105" s="2">
        <v>16</v>
      </c>
      <c r="D105" s="15">
        <v>0.4</v>
      </c>
      <c r="E105" s="15">
        <v>0</v>
      </c>
      <c r="F105" s="2">
        <v>3.7</v>
      </c>
      <c r="G105" s="15">
        <v>75</v>
      </c>
      <c r="H105" s="25">
        <f t="shared" si="23"/>
        <v>2.7749999999999999</v>
      </c>
    </row>
    <row r="106" spans="1:8" x14ac:dyDescent="0.25">
      <c r="A106" s="11" t="s">
        <v>232</v>
      </c>
      <c r="B106" s="1" t="s">
        <v>5</v>
      </c>
      <c r="C106" s="2">
        <v>359</v>
      </c>
      <c r="D106" s="15">
        <v>2.5</v>
      </c>
      <c r="E106" s="15">
        <v>0</v>
      </c>
      <c r="F106" s="2">
        <v>82.5</v>
      </c>
      <c r="G106" s="15">
        <v>70</v>
      </c>
      <c r="H106" s="25">
        <f t="shared" si="23"/>
        <v>57.75</v>
      </c>
    </row>
    <row r="107" spans="1:8" x14ac:dyDescent="0.25">
      <c r="A107" s="1" t="s">
        <v>75</v>
      </c>
      <c r="B107" s="1" t="s">
        <v>5</v>
      </c>
      <c r="C107" s="2">
        <v>47</v>
      </c>
      <c r="D107" s="15">
        <v>0.9</v>
      </c>
      <c r="E107" s="15">
        <v>0.2</v>
      </c>
      <c r="F107" s="2">
        <v>11.2</v>
      </c>
      <c r="G107" s="15"/>
      <c r="H107" s="25">
        <f t="shared" si="23"/>
        <v>0</v>
      </c>
    </row>
    <row r="108" spans="1:8" x14ac:dyDescent="0.25">
      <c r="A108" s="1" t="s">
        <v>76</v>
      </c>
      <c r="B108" s="1" t="s">
        <v>5</v>
      </c>
      <c r="C108" s="2">
        <v>27</v>
      </c>
      <c r="D108" s="15">
        <v>0.9</v>
      </c>
      <c r="E108" s="15">
        <v>0.4</v>
      </c>
      <c r="F108" s="2">
        <v>5.3</v>
      </c>
      <c r="G108" s="15">
        <v>25</v>
      </c>
      <c r="H108" s="25">
        <f t="shared" si="23"/>
        <v>1.325</v>
      </c>
    </row>
    <row r="109" spans="1:8" x14ac:dyDescent="0.25">
      <c r="A109" s="1" t="s">
        <v>77</v>
      </c>
      <c r="B109" s="1" t="s">
        <v>5</v>
      </c>
      <c r="C109" s="2">
        <v>44</v>
      </c>
      <c r="D109" s="15">
        <v>1.2</v>
      </c>
      <c r="E109" s="15">
        <v>0.6</v>
      </c>
      <c r="F109" s="2">
        <v>9</v>
      </c>
      <c r="G109" s="15">
        <v>45</v>
      </c>
      <c r="H109" s="25">
        <f t="shared" si="23"/>
        <v>4.05</v>
      </c>
    </row>
    <row r="110" spans="1:8" x14ac:dyDescent="0.25">
      <c r="A110" s="1" t="s">
        <v>78</v>
      </c>
      <c r="B110" s="1" t="s">
        <v>5</v>
      </c>
      <c r="C110" s="2">
        <v>22</v>
      </c>
      <c r="D110" s="15">
        <v>0.35</v>
      </c>
      <c r="E110" s="15">
        <v>0.24</v>
      </c>
      <c r="F110" s="2">
        <v>6.9</v>
      </c>
      <c r="G110" s="15">
        <v>20</v>
      </c>
      <c r="H110" s="25">
        <f t="shared" si="23"/>
        <v>1.38</v>
      </c>
    </row>
    <row r="111" spans="1:8" x14ac:dyDescent="0.25">
      <c r="A111" s="1" t="s">
        <v>79</v>
      </c>
      <c r="B111" s="1" t="s">
        <v>5</v>
      </c>
      <c r="C111" s="2">
        <v>72</v>
      </c>
      <c r="D111" s="15">
        <v>0.9</v>
      </c>
      <c r="E111" s="15">
        <v>0.3</v>
      </c>
      <c r="F111" s="2">
        <v>17.600000000000001</v>
      </c>
      <c r="G111" s="15">
        <v>30</v>
      </c>
      <c r="H111" s="25">
        <f t="shared" si="23"/>
        <v>5.28</v>
      </c>
    </row>
    <row r="112" spans="1:8" x14ac:dyDescent="0.25">
      <c r="A112" s="1" t="s">
        <v>29</v>
      </c>
      <c r="B112" s="1" t="s">
        <v>5</v>
      </c>
      <c r="C112" s="2">
        <v>53</v>
      </c>
      <c r="D112" s="15">
        <v>0.3</v>
      </c>
      <c r="E112" s="15">
        <v>1</v>
      </c>
      <c r="F112" s="2">
        <v>12.7</v>
      </c>
      <c r="G112" s="15">
        <v>30</v>
      </c>
      <c r="H112" s="25">
        <f t="shared" si="23"/>
        <v>3.81</v>
      </c>
    </row>
    <row r="113" spans="1:8" x14ac:dyDescent="0.25">
      <c r="A113" s="11" t="s">
        <v>168</v>
      </c>
      <c r="B113" s="1" t="s">
        <v>5</v>
      </c>
      <c r="C113" s="2">
        <v>33</v>
      </c>
      <c r="D113" s="15">
        <v>0.8</v>
      </c>
      <c r="E113" s="15">
        <v>0.2</v>
      </c>
      <c r="F113" s="2">
        <v>7.4</v>
      </c>
      <c r="G113" s="15"/>
      <c r="H113" s="25">
        <f t="shared" si="23"/>
        <v>0</v>
      </c>
    </row>
    <row r="114" spans="1:8" x14ac:dyDescent="0.25">
      <c r="A114" s="11" t="s">
        <v>169</v>
      </c>
      <c r="B114" s="11" t="s">
        <v>5</v>
      </c>
      <c r="C114" s="2">
        <v>22</v>
      </c>
      <c r="D114" s="15">
        <v>0.5</v>
      </c>
      <c r="E114" s="15">
        <v>0.2</v>
      </c>
      <c r="F114" s="2">
        <v>4.9000000000000004</v>
      </c>
      <c r="G114" s="15"/>
      <c r="H114" s="25">
        <f t="shared" si="23"/>
        <v>0</v>
      </c>
    </row>
    <row r="115" spans="1:8" x14ac:dyDescent="0.25">
      <c r="A115" s="11" t="s">
        <v>234</v>
      </c>
      <c r="B115" s="11" t="s">
        <v>5</v>
      </c>
      <c r="C115" s="2">
        <v>44</v>
      </c>
      <c r="D115" s="15">
        <v>1.3</v>
      </c>
      <c r="E115" s="15">
        <v>0</v>
      </c>
      <c r="F115" s="2">
        <v>8.1</v>
      </c>
      <c r="G115" s="15">
        <v>25</v>
      </c>
      <c r="H115" s="25">
        <f t="shared" si="23"/>
        <v>2.0249999999999999</v>
      </c>
    </row>
    <row r="116" spans="1:8" x14ac:dyDescent="0.25">
      <c r="A116" s="1" t="s">
        <v>34</v>
      </c>
      <c r="B116" s="1" t="s">
        <v>5</v>
      </c>
      <c r="C116" s="2">
        <v>35</v>
      </c>
      <c r="D116" s="15">
        <v>0.3</v>
      </c>
      <c r="E116" s="15">
        <v>1</v>
      </c>
      <c r="F116" s="2">
        <v>8.8000000000000007</v>
      </c>
      <c r="G116" s="15">
        <v>30</v>
      </c>
      <c r="H116" s="25">
        <f t="shared" si="23"/>
        <v>2.64</v>
      </c>
    </row>
    <row r="117" spans="1:8" x14ac:dyDescent="0.25">
      <c r="A117" s="1" t="s">
        <v>80</v>
      </c>
      <c r="B117" s="1" t="s">
        <v>5</v>
      </c>
      <c r="C117" s="2">
        <v>27</v>
      </c>
      <c r="D117" s="15">
        <v>0.8</v>
      </c>
      <c r="E117" s="15">
        <v>0.1</v>
      </c>
      <c r="F117" s="2">
        <v>6.1</v>
      </c>
      <c r="G117" s="15">
        <v>35</v>
      </c>
      <c r="H117" s="25">
        <f t="shared" si="23"/>
        <v>2.1349999999999998</v>
      </c>
    </row>
    <row r="118" spans="1:8" x14ac:dyDescent="0.25">
      <c r="A118" s="11" t="s">
        <v>81</v>
      </c>
      <c r="B118" s="1" t="s">
        <v>5</v>
      </c>
      <c r="C118" s="2">
        <v>42</v>
      </c>
      <c r="D118" s="15">
        <v>0.5</v>
      </c>
      <c r="E118" s="15">
        <v>0.1</v>
      </c>
      <c r="F118" s="2">
        <v>10.5</v>
      </c>
      <c r="G118" s="15">
        <v>35</v>
      </c>
      <c r="H118" s="25">
        <f t="shared" si="23"/>
        <v>3.6749999999999998</v>
      </c>
    </row>
    <row r="119" spans="1:8" x14ac:dyDescent="0.25">
      <c r="A119" s="1" t="s">
        <v>82</v>
      </c>
      <c r="B119" s="1" t="s">
        <v>5</v>
      </c>
      <c r="C119" s="2">
        <v>61</v>
      </c>
      <c r="D119" s="15">
        <v>0.5</v>
      </c>
      <c r="E119" s="15">
        <v>0.1</v>
      </c>
      <c r="F119" s="2">
        <v>16</v>
      </c>
      <c r="G119" s="15">
        <v>65</v>
      </c>
      <c r="H119" s="25">
        <f t="shared" si="23"/>
        <v>10.4</v>
      </c>
    </row>
    <row r="120" spans="1:8" x14ac:dyDescent="0.25">
      <c r="A120" s="12" t="s">
        <v>167</v>
      </c>
      <c r="B120" s="12" t="s">
        <v>1</v>
      </c>
      <c r="C120" s="14" t="s">
        <v>2</v>
      </c>
      <c r="D120" s="14" t="s">
        <v>156</v>
      </c>
      <c r="E120" s="14" t="s">
        <v>155</v>
      </c>
      <c r="F120" s="14" t="s">
        <v>158</v>
      </c>
      <c r="G120" s="14" t="s">
        <v>157</v>
      </c>
      <c r="H120" s="24" t="s">
        <v>236</v>
      </c>
    </row>
    <row r="121" spans="1:8" x14ac:dyDescent="0.25">
      <c r="A121" s="13" t="s">
        <v>229</v>
      </c>
      <c r="B121" s="1" t="s">
        <v>5</v>
      </c>
      <c r="C121" s="2">
        <v>598</v>
      </c>
      <c r="D121" s="2">
        <v>29</v>
      </c>
      <c r="E121" s="2">
        <v>50</v>
      </c>
      <c r="F121" s="2">
        <v>8.5</v>
      </c>
      <c r="G121" s="2">
        <v>15</v>
      </c>
      <c r="H121" s="25">
        <f t="shared" si="23"/>
        <v>1.2749999999999999</v>
      </c>
    </row>
    <row r="122" spans="1:8" x14ac:dyDescent="0.25">
      <c r="A122" s="1" t="s">
        <v>122</v>
      </c>
      <c r="B122" s="1" t="s">
        <v>5</v>
      </c>
      <c r="C122" s="2">
        <v>193</v>
      </c>
      <c r="D122" s="2">
        <v>3.7</v>
      </c>
      <c r="E122" s="2">
        <v>2.4</v>
      </c>
      <c r="F122" s="2">
        <v>41.8</v>
      </c>
      <c r="G122" s="2">
        <v>60</v>
      </c>
      <c r="H122" s="25">
        <f t="shared" si="23"/>
        <v>25.08</v>
      </c>
    </row>
    <row r="123" spans="1:8" x14ac:dyDescent="0.25">
      <c r="A123" s="11" t="s">
        <v>233</v>
      </c>
      <c r="B123" s="1" t="s">
        <v>5</v>
      </c>
      <c r="C123" s="2">
        <v>256</v>
      </c>
      <c r="D123" s="2">
        <v>3.5</v>
      </c>
      <c r="E123" s="2">
        <v>2.7</v>
      </c>
      <c r="F123" s="2">
        <v>58</v>
      </c>
      <c r="G123" s="2">
        <v>40</v>
      </c>
      <c r="H123" s="25">
        <f t="shared" si="23"/>
        <v>23.2</v>
      </c>
    </row>
    <row r="124" spans="1:8" x14ac:dyDescent="0.25">
      <c r="A124" s="1" t="s">
        <v>113</v>
      </c>
      <c r="B124" s="1" t="s">
        <v>5</v>
      </c>
      <c r="C124" s="2">
        <v>603</v>
      </c>
      <c r="D124" s="15">
        <v>22</v>
      </c>
      <c r="E124" s="15">
        <v>5.3</v>
      </c>
      <c r="F124" s="2">
        <v>4.5999999999999996</v>
      </c>
      <c r="G124" s="15">
        <v>15</v>
      </c>
      <c r="H124" s="25">
        <f t="shared" si="23"/>
        <v>0.69</v>
      </c>
    </row>
    <row r="125" spans="1:8" x14ac:dyDescent="0.25">
      <c r="A125" s="1" t="s">
        <v>114</v>
      </c>
      <c r="B125" s="1" t="s">
        <v>5</v>
      </c>
      <c r="C125" s="2">
        <v>689</v>
      </c>
      <c r="D125" s="15">
        <v>13.8</v>
      </c>
      <c r="E125" s="15">
        <v>64</v>
      </c>
      <c r="F125" s="2">
        <v>5.0999999999999996</v>
      </c>
      <c r="G125" s="15">
        <v>15</v>
      </c>
      <c r="H125" s="25">
        <f t="shared" si="23"/>
        <v>0.76500000000000001</v>
      </c>
    </row>
    <row r="126" spans="1:8" x14ac:dyDescent="0.25">
      <c r="A126" s="1" t="s">
        <v>112</v>
      </c>
      <c r="B126" s="1" t="s">
        <v>5</v>
      </c>
      <c r="C126" s="2">
        <v>689</v>
      </c>
      <c r="D126" s="15">
        <v>14.3</v>
      </c>
      <c r="E126" s="15">
        <v>68</v>
      </c>
      <c r="F126" s="2">
        <v>5.0999999999999996</v>
      </c>
      <c r="G126" s="15">
        <v>15</v>
      </c>
      <c r="H126" s="25">
        <f t="shared" si="23"/>
        <v>0.76500000000000001</v>
      </c>
    </row>
    <row r="127" spans="1:8" x14ac:dyDescent="0.25">
      <c r="A127" s="13" t="s">
        <v>115</v>
      </c>
      <c r="B127" s="1" t="s">
        <v>5</v>
      </c>
      <c r="C127" s="2">
        <v>595</v>
      </c>
      <c r="D127" s="15">
        <v>31.9</v>
      </c>
      <c r="E127" s="15">
        <v>50.3</v>
      </c>
      <c r="F127" s="2">
        <v>4</v>
      </c>
      <c r="G127" s="15">
        <v>15</v>
      </c>
      <c r="H127" s="25">
        <f t="shared" si="23"/>
        <v>0.6</v>
      </c>
    </row>
    <row r="128" spans="1:8" x14ac:dyDescent="0.25">
      <c r="A128" s="11" t="s">
        <v>116</v>
      </c>
      <c r="B128" s="1" t="s">
        <v>5</v>
      </c>
      <c r="C128" s="2">
        <v>608</v>
      </c>
      <c r="D128" s="15">
        <v>18.100000000000001</v>
      </c>
      <c r="E128" s="15">
        <v>56.1</v>
      </c>
      <c r="F128" s="2">
        <v>8.1</v>
      </c>
      <c r="G128" s="15">
        <v>15</v>
      </c>
      <c r="H128" s="25">
        <f t="shared" si="23"/>
        <v>1.2150000000000001</v>
      </c>
    </row>
    <row r="129" spans="1:8" x14ac:dyDescent="0.25">
      <c r="A129" s="11" t="s">
        <v>281</v>
      </c>
      <c r="B129" s="1" t="s">
        <v>5</v>
      </c>
      <c r="C129" s="2">
        <v>514</v>
      </c>
      <c r="D129" s="15">
        <v>16</v>
      </c>
      <c r="E129" s="15">
        <v>51</v>
      </c>
      <c r="F129" s="2">
        <v>4</v>
      </c>
      <c r="G129" s="15">
        <v>15</v>
      </c>
      <c r="H129" s="25">
        <f t="shared" ref="H129" si="24">F129*G129/100</f>
        <v>0.6</v>
      </c>
    </row>
    <row r="130" spans="1:8" x14ac:dyDescent="0.25">
      <c r="A130" s="11" t="s">
        <v>280</v>
      </c>
      <c r="B130" s="1" t="s">
        <v>5</v>
      </c>
      <c r="C130" s="2">
        <v>402</v>
      </c>
      <c r="D130" s="15">
        <v>45</v>
      </c>
      <c r="E130" s="15">
        <v>18</v>
      </c>
      <c r="F130" s="2">
        <v>5.6</v>
      </c>
      <c r="G130" s="15">
        <v>15</v>
      </c>
      <c r="H130" s="25">
        <f t="shared" ref="H130" si="25">F130*G130/100</f>
        <v>0.84</v>
      </c>
    </row>
    <row r="131" spans="1:8" x14ac:dyDescent="0.25">
      <c r="A131" s="11" t="s">
        <v>235</v>
      </c>
      <c r="B131" s="1" t="s">
        <v>5</v>
      </c>
      <c r="C131" s="2">
        <v>283</v>
      </c>
      <c r="D131" s="2">
        <v>1.9</v>
      </c>
      <c r="E131" s="2">
        <v>0.6</v>
      </c>
      <c r="F131" s="2">
        <v>72</v>
      </c>
      <c r="G131" s="2">
        <v>65</v>
      </c>
      <c r="H131" s="25">
        <f t="shared" si="23"/>
        <v>46.8</v>
      </c>
    </row>
    <row r="132" spans="1:8" x14ac:dyDescent="0.25">
      <c r="A132" s="12" t="s">
        <v>181</v>
      </c>
      <c r="B132" s="12" t="s">
        <v>1</v>
      </c>
      <c r="C132" s="14" t="s">
        <v>2</v>
      </c>
      <c r="D132" s="14" t="s">
        <v>156</v>
      </c>
      <c r="E132" s="14" t="s">
        <v>155</v>
      </c>
      <c r="F132" s="14" t="s">
        <v>158</v>
      </c>
      <c r="G132" s="14" t="s">
        <v>157</v>
      </c>
      <c r="H132" s="24" t="s">
        <v>236</v>
      </c>
    </row>
    <row r="133" spans="1:8" x14ac:dyDescent="0.25">
      <c r="A133" s="1" t="s">
        <v>147</v>
      </c>
      <c r="B133" s="1" t="s">
        <v>84</v>
      </c>
      <c r="C133" s="2">
        <v>43</v>
      </c>
      <c r="D133" s="15">
        <v>11</v>
      </c>
      <c r="E133" s="15">
        <v>0.2</v>
      </c>
      <c r="F133" s="2">
        <v>0.7</v>
      </c>
      <c r="G133" s="15">
        <v>0</v>
      </c>
      <c r="H133" s="25">
        <f t="shared" si="23"/>
        <v>0</v>
      </c>
    </row>
    <row r="134" spans="1:8" x14ac:dyDescent="0.25">
      <c r="A134" s="1" t="s">
        <v>344</v>
      </c>
      <c r="B134" s="1" t="s">
        <v>84</v>
      </c>
      <c r="C134" s="2">
        <v>151</v>
      </c>
      <c r="D134" s="15">
        <v>32</v>
      </c>
      <c r="E134" s="15">
        <v>2.6</v>
      </c>
      <c r="F134" s="2">
        <v>0</v>
      </c>
      <c r="G134" s="15">
        <v>0</v>
      </c>
      <c r="H134" s="25">
        <f t="shared" ref="H134" si="26">F134*G134/100</f>
        <v>0</v>
      </c>
    </row>
    <row r="135" spans="1:8" x14ac:dyDescent="0.25">
      <c r="A135" s="1" t="s">
        <v>96</v>
      </c>
      <c r="B135" s="1" t="s">
        <v>84</v>
      </c>
      <c r="C135" s="2">
        <v>132</v>
      </c>
      <c r="D135" s="15">
        <v>22.2</v>
      </c>
      <c r="E135" s="15">
        <v>4.4000000000000004</v>
      </c>
      <c r="F135" s="2">
        <v>1</v>
      </c>
      <c r="G135" s="15">
        <v>0</v>
      </c>
      <c r="H135" s="25">
        <f t="shared" si="23"/>
        <v>0</v>
      </c>
    </row>
    <row r="136" spans="1:8" x14ac:dyDescent="0.25">
      <c r="A136" s="1" t="s">
        <v>118</v>
      </c>
      <c r="B136" s="1" t="s">
        <v>84</v>
      </c>
      <c r="C136" s="2">
        <v>655</v>
      </c>
      <c r="D136" s="15">
        <v>6.38</v>
      </c>
      <c r="E136" s="15">
        <v>69.599999999999994</v>
      </c>
      <c r="F136" s="2">
        <v>0</v>
      </c>
      <c r="G136" s="15"/>
      <c r="H136" s="25">
        <f t="shared" si="23"/>
        <v>0</v>
      </c>
    </row>
    <row r="137" spans="1:8" x14ac:dyDescent="0.25">
      <c r="A137" s="1" t="s">
        <v>309</v>
      </c>
      <c r="B137" s="1" t="s">
        <v>84</v>
      </c>
      <c r="C137" s="2">
        <v>295</v>
      </c>
      <c r="D137" s="15">
        <v>17</v>
      </c>
      <c r="E137" s="15">
        <v>14</v>
      </c>
      <c r="F137" s="2">
        <v>24</v>
      </c>
      <c r="G137" s="15">
        <v>30</v>
      </c>
      <c r="H137" s="25">
        <f t="shared" ref="H137" si="27">F137*G137/100</f>
        <v>7.2</v>
      </c>
    </row>
    <row r="138" spans="1:8" x14ac:dyDescent="0.25">
      <c r="A138" s="1" t="s">
        <v>87</v>
      </c>
      <c r="B138" s="1" t="s">
        <v>84</v>
      </c>
      <c r="C138" s="2">
        <v>242</v>
      </c>
      <c r="D138" s="15">
        <v>28.2</v>
      </c>
      <c r="E138" s="15">
        <v>13.5</v>
      </c>
      <c r="F138" s="2">
        <v>0</v>
      </c>
      <c r="G138" s="15"/>
      <c r="H138" s="25">
        <f t="shared" si="23"/>
        <v>0</v>
      </c>
    </row>
    <row r="139" spans="1:8" x14ac:dyDescent="0.25">
      <c r="A139" s="1" t="s">
        <v>131</v>
      </c>
      <c r="B139" s="1" t="s">
        <v>84</v>
      </c>
      <c r="C139" s="2">
        <v>157</v>
      </c>
      <c r="D139" s="15">
        <v>21.3</v>
      </c>
      <c r="E139" s="15">
        <v>8</v>
      </c>
      <c r="F139" s="2">
        <v>0</v>
      </c>
      <c r="G139" s="15">
        <v>0</v>
      </c>
      <c r="H139" s="25">
        <f t="shared" si="23"/>
        <v>0</v>
      </c>
    </row>
    <row r="140" spans="1:8" x14ac:dyDescent="0.25">
      <c r="A140" s="1" t="s">
        <v>88</v>
      </c>
      <c r="B140" s="1" t="s">
        <v>84</v>
      </c>
      <c r="C140" s="2">
        <v>140</v>
      </c>
      <c r="D140" s="15">
        <v>21.3</v>
      </c>
      <c r="E140" s="15">
        <v>6.1</v>
      </c>
      <c r="F140" s="2">
        <v>0</v>
      </c>
      <c r="G140" s="15">
        <v>0</v>
      </c>
      <c r="H140" s="25">
        <f t="shared" si="23"/>
        <v>0</v>
      </c>
    </row>
    <row r="141" spans="1:8" x14ac:dyDescent="0.25">
      <c r="A141" s="1" t="s">
        <v>93</v>
      </c>
      <c r="B141" s="1" t="s">
        <v>84</v>
      </c>
      <c r="C141" s="2">
        <v>337</v>
      </c>
      <c r="D141" s="15">
        <v>20.9</v>
      </c>
      <c r="E141" s="15">
        <v>28.1</v>
      </c>
      <c r="F141" s="2">
        <v>0</v>
      </c>
      <c r="G141" s="15">
        <v>0</v>
      </c>
      <c r="H141" s="25">
        <f t="shared" si="23"/>
        <v>0</v>
      </c>
    </row>
    <row r="142" spans="1:8" x14ac:dyDescent="0.25">
      <c r="A142" s="1" t="s">
        <v>83</v>
      </c>
      <c r="B142" s="1" t="s">
        <v>84</v>
      </c>
      <c r="C142" s="2">
        <v>100</v>
      </c>
      <c r="D142" s="15">
        <v>23.3</v>
      </c>
      <c r="E142" s="15">
        <v>0.8</v>
      </c>
      <c r="F142" s="2">
        <v>0</v>
      </c>
      <c r="G142" s="15">
        <v>0</v>
      </c>
      <c r="H142" s="25">
        <f t="shared" si="23"/>
        <v>0</v>
      </c>
    </row>
    <row r="143" spans="1:8" x14ac:dyDescent="0.25">
      <c r="A143" s="1" t="s">
        <v>86</v>
      </c>
      <c r="B143" s="1" t="s">
        <v>84</v>
      </c>
      <c r="C143" s="2">
        <v>107</v>
      </c>
      <c r="D143" s="15">
        <v>24</v>
      </c>
      <c r="E143" s="15">
        <v>1.2</v>
      </c>
      <c r="F143" s="2">
        <v>0</v>
      </c>
      <c r="G143" s="15">
        <v>0</v>
      </c>
      <c r="H143" s="25">
        <f t="shared" si="23"/>
        <v>0</v>
      </c>
    </row>
    <row r="144" spans="1:8" x14ac:dyDescent="0.25">
      <c r="A144" s="1" t="s">
        <v>180</v>
      </c>
      <c r="B144" s="1" t="s">
        <v>84</v>
      </c>
      <c r="C144" s="15">
        <v>240</v>
      </c>
      <c r="D144" s="15">
        <v>19</v>
      </c>
      <c r="E144" s="15">
        <v>18</v>
      </c>
      <c r="F144" s="15">
        <v>0.7</v>
      </c>
      <c r="G144" s="15"/>
      <c r="H144" s="25">
        <f t="shared" si="23"/>
        <v>0</v>
      </c>
    </row>
    <row r="145" spans="1:9" x14ac:dyDescent="0.25">
      <c r="A145" s="1" t="s">
        <v>89</v>
      </c>
      <c r="B145" s="1" t="s">
        <v>84</v>
      </c>
      <c r="C145" s="2">
        <v>145</v>
      </c>
      <c r="D145" s="15">
        <v>27.5</v>
      </c>
      <c r="E145" s="15">
        <v>3.9</v>
      </c>
      <c r="F145" s="2">
        <v>0</v>
      </c>
      <c r="G145" s="15">
        <v>0</v>
      </c>
      <c r="H145" s="25">
        <f t="shared" si="23"/>
        <v>0</v>
      </c>
    </row>
    <row r="146" spans="1:9" x14ac:dyDescent="0.25">
      <c r="A146" s="1" t="s">
        <v>91</v>
      </c>
      <c r="B146" s="1" t="s">
        <v>84</v>
      </c>
      <c r="C146" s="15">
        <v>392</v>
      </c>
      <c r="D146" s="15">
        <v>26.7</v>
      </c>
      <c r="E146" s="15">
        <v>31.1</v>
      </c>
      <c r="F146" s="15">
        <v>1.5</v>
      </c>
      <c r="G146" s="15"/>
      <c r="H146" s="25">
        <f t="shared" si="23"/>
        <v>0</v>
      </c>
    </row>
    <row r="147" spans="1:9" x14ac:dyDescent="0.25">
      <c r="A147" s="1" t="s">
        <v>90</v>
      </c>
      <c r="B147" s="1" t="s">
        <v>84</v>
      </c>
      <c r="C147" s="2">
        <v>304</v>
      </c>
      <c r="D147" s="15">
        <v>15.4</v>
      </c>
      <c r="E147" s="15">
        <v>26.7</v>
      </c>
      <c r="F147" s="2">
        <v>0.6</v>
      </c>
      <c r="G147" s="15"/>
      <c r="H147" s="25">
        <f t="shared" si="23"/>
        <v>0</v>
      </c>
    </row>
    <row r="148" spans="1:9" x14ac:dyDescent="0.25">
      <c r="A148" s="1" t="s">
        <v>92</v>
      </c>
      <c r="B148" s="1" t="s">
        <v>84</v>
      </c>
      <c r="C148" s="15">
        <v>303</v>
      </c>
      <c r="D148" s="15">
        <v>28.3</v>
      </c>
      <c r="E148" s="15">
        <v>20.9</v>
      </c>
      <c r="F148" s="15">
        <v>0.5</v>
      </c>
      <c r="G148" s="15">
        <v>0</v>
      </c>
      <c r="H148" s="25">
        <f t="shared" si="23"/>
        <v>0</v>
      </c>
    </row>
    <row r="149" spans="1:9" x14ac:dyDescent="0.25">
      <c r="A149" s="1" t="s">
        <v>303</v>
      </c>
      <c r="B149" s="1" t="s">
        <v>84</v>
      </c>
      <c r="C149" s="15">
        <v>92</v>
      </c>
      <c r="D149" s="15">
        <v>21</v>
      </c>
      <c r="E149" s="15">
        <v>0.9</v>
      </c>
      <c r="F149" s="15">
        <v>0</v>
      </c>
      <c r="G149" s="15">
        <v>0</v>
      </c>
      <c r="H149" s="25">
        <f t="shared" ref="H149" si="28">F149*G149/100</f>
        <v>0</v>
      </c>
    </row>
    <row r="150" spans="1:9" x14ac:dyDescent="0.25">
      <c r="A150" s="1" t="s">
        <v>128</v>
      </c>
      <c r="B150" s="1" t="s">
        <v>84</v>
      </c>
      <c r="C150" s="2">
        <v>325</v>
      </c>
      <c r="D150" s="15">
        <v>15.8</v>
      </c>
      <c r="E150" s="15">
        <v>29</v>
      </c>
      <c r="F150" s="2">
        <v>0</v>
      </c>
      <c r="G150" s="15"/>
      <c r="H150" s="25">
        <f t="shared" si="23"/>
        <v>0</v>
      </c>
    </row>
    <row r="151" spans="1:9" x14ac:dyDescent="0.25">
      <c r="A151" s="1" t="s">
        <v>85</v>
      </c>
      <c r="B151" s="1" t="s">
        <v>84</v>
      </c>
      <c r="C151" s="2">
        <v>128</v>
      </c>
      <c r="D151" s="15">
        <v>12.4</v>
      </c>
      <c r="E151" s="15">
        <v>8.6999999999999993</v>
      </c>
      <c r="F151" s="2">
        <v>0</v>
      </c>
      <c r="G151" s="15">
        <v>0</v>
      </c>
      <c r="H151" s="25">
        <f t="shared" si="23"/>
        <v>0</v>
      </c>
    </row>
    <row r="152" spans="1:9" x14ac:dyDescent="0.25">
      <c r="A152" s="12" t="s">
        <v>163</v>
      </c>
      <c r="B152" s="12" t="s">
        <v>1</v>
      </c>
      <c r="C152" s="14" t="s">
        <v>2</v>
      </c>
      <c r="D152" s="14" t="s">
        <v>156</v>
      </c>
      <c r="E152" s="14" t="s">
        <v>155</v>
      </c>
      <c r="F152" s="14" t="s">
        <v>158</v>
      </c>
      <c r="G152" s="14" t="s">
        <v>157</v>
      </c>
      <c r="H152" s="24" t="s">
        <v>236</v>
      </c>
    </row>
    <row r="153" spans="1:9" x14ac:dyDescent="0.25">
      <c r="A153" s="1" t="s">
        <v>38</v>
      </c>
      <c r="B153" s="1" t="s">
        <v>13</v>
      </c>
      <c r="C153" s="2">
        <v>114</v>
      </c>
      <c r="D153" s="15">
        <v>20.6</v>
      </c>
      <c r="E153" s="15">
        <v>3.5</v>
      </c>
      <c r="F153" s="2">
        <v>0</v>
      </c>
      <c r="G153" s="15">
        <v>0</v>
      </c>
      <c r="H153" s="25">
        <f t="shared" si="23"/>
        <v>0</v>
      </c>
    </row>
    <row r="154" spans="1:9" x14ac:dyDescent="0.25">
      <c r="A154" s="1" t="s">
        <v>263</v>
      </c>
      <c r="B154" s="1" t="s">
        <v>13</v>
      </c>
      <c r="C154" s="2">
        <v>96</v>
      </c>
      <c r="D154" s="15">
        <v>16.8</v>
      </c>
      <c r="E154" s="15">
        <v>2.6</v>
      </c>
      <c r="F154" s="2">
        <v>1.5</v>
      </c>
      <c r="G154" s="15">
        <v>0</v>
      </c>
      <c r="H154" s="25">
        <f t="shared" si="23"/>
        <v>0</v>
      </c>
    </row>
    <row r="155" spans="1:9" x14ac:dyDescent="0.25">
      <c r="A155" s="1" t="s">
        <v>265</v>
      </c>
      <c r="B155" s="1" t="s">
        <v>13</v>
      </c>
      <c r="C155" s="2">
        <v>206</v>
      </c>
      <c r="D155" s="15">
        <v>26</v>
      </c>
      <c r="E155" s="15">
        <v>11</v>
      </c>
      <c r="F155" s="2">
        <v>0.2</v>
      </c>
      <c r="G155" s="15">
        <v>0</v>
      </c>
      <c r="H155" s="25">
        <f t="shared" ref="H155" si="29">F155*G155/100</f>
        <v>0</v>
      </c>
      <c r="I155" t="s">
        <v>264</v>
      </c>
    </row>
    <row r="156" spans="1:9" x14ac:dyDescent="0.25">
      <c r="A156" s="1" t="s">
        <v>266</v>
      </c>
      <c r="B156" s="1" t="s">
        <v>13</v>
      </c>
      <c r="C156" s="2">
        <v>128</v>
      </c>
      <c r="D156" s="15">
        <v>25</v>
      </c>
      <c r="E156" s="15">
        <v>3.1</v>
      </c>
      <c r="F156" s="2">
        <v>0</v>
      </c>
      <c r="G156" s="15">
        <v>0</v>
      </c>
      <c r="H156" s="25">
        <f t="shared" ref="H156" si="30">F156*G156/100</f>
        <v>0</v>
      </c>
    </row>
    <row r="157" spans="1:9" x14ac:dyDescent="0.25">
      <c r="A157" s="1" t="s">
        <v>308</v>
      </c>
      <c r="B157" s="1" t="s">
        <v>13</v>
      </c>
      <c r="C157" s="2">
        <v>95</v>
      </c>
      <c r="D157" s="15">
        <v>21.6</v>
      </c>
      <c r="E157" s="15">
        <v>1</v>
      </c>
      <c r="F157" s="2">
        <v>0</v>
      </c>
      <c r="G157" s="15">
        <v>0</v>
      </c>
      <c r="H157" s="25">
        <f t="shared" ref="H157" si="31">F157*G157/100</f>
        <v>0</v>
      </c>
    </row>
    <row r="158" spans="1:9" x14ac:dyDescent="0.25">
      <c r="A158" s="1" t="s">
        <v>30</v>
      </c>
      <c r="B158" s="1" t="s">
        <v>13</v>
      </c>
      <c r="C158" s="2">
        <v>193</v>
      </c>
      <c r="D158" s="15">
        <v>11</v>
      </c>
      <c r="E158" s="15">
        <v>10.1</v>
      </c>
      <c r="F158" s="2">
        <v>15</v>
      </c>
      <c r="G158" s="15">
        <v>0</v>
      </c>
      <c r="H158" s="25">
        <f t="shared" si="23"/>
        <v>0</v>
      </c>
    </row>
    <row r="159" spans="1:9" x14ac:dyDescent="0.25">
      <c r="A159" s="17" t="s">
        <v>193</v>
      </c>
      <c r="B159" s="17" t="s">
        <v>13</v>
      </c>
      <c r="C159" s="15">
        <v>92</v>
      </c>
      <c r="D159" s="15">
        <v>15.58</v>
      </c>
      <c r="E159" s="15">
        <v>1.38</v>
      </c>
      <c r="F159" s="15">
        <v>3.1</v>
      </c>
      <c r="G159" s="15">
        <v>0</v>
      </c>
      <c r="H159" s="25">
        <f t="shared" si="23"/>
        <v>0</v>
      </c>
    </row>
    <row r="160" spans="1:9" x14ac:dyDescent="0.25">
      <c r="A160" s="1" t="s">
        <v>17</v>
      </c>
      <c r="B160" s="1" t="s">
        <v>13</v>
      </c>
      <c r="C160" s="2">
        <v>69</v>
      </c>
      <c r="D160" s="15">
        <v>12</v>
      </c>
      <c r="E160" s="15">
        <v>0.5</v>
      </c>
      <c r="F160" s="2">
        <v>3.2</v>
      </c>
      <c r="G160" s="15">
        <v>0</v>
      </c>
      <c r="H160" s="25">
        <f t="shared" si="23"/>
        <v>0</v>
      </c>
    </row>
    <row r="161" spans="1:8" x14ac:dyDescent="0.25">
      <c r="A161" s="1" t="s">
        <v>190</v>
      </c>
      <c r="B161" s="1" t="s">
        <v>13</v>
      </c>
      <c r="C161" s="15">
        <v>92</v>
      </c>
      <c r="D161" s="15">
        <v>19.399999999999999</v>
      </c>
      <c r="E161" s="15">
        <v>1</v>
      </c>
      <c r="F161" s="15">
        <v>0</v>
      </c>
      <c r="G161" s="15">
        <v>0</v>
      </c>
      <c r="H161" s="25">
        <f t="shared" si="23"/>
        <v>0</v>
      </c>
    </row>
    <row r="162" spans="1:8" x14ac:dyDescent="0.25">
      <c r="A162" s="1" t="s">
        <v>150</v>
      </c>
      <c r="B162" s="1" t="s">
        <v>149</v>
      </c>
      <c r="C162" s="2">
        <v>103</v>
      </c>
      <c r="D162" s="15">
        <v>21</v>
      </c>
      <c r="E162" s="15">
        <v>2.1</v>
      </c>
      <c r="F162" s="2">
        <v>0.1</v>
      </c>
      <c r="G162" s="15">
        <v>0</v>
      </c>
      <c r="H162" s="25">
        <f t="shared" si="23"/>
        <v>0</v>
      </c>
    </row>
    <row r="163" spans="1:8" x14ac:dyDescent="0.25">
      <c r="A163" s="1" t="s">
        <v>12</v>
      </c>
      <c r="B163" s="1" t="s">
        <v>13</v>
      </c>
      <c r="C163" s="2">
        <v>84</v>
      </c>
      <c r="D163" s="15">
        <v>11.7</v>
      </c>
      <c r="E163" s="15">
        <v>2.7</v>
      </c>
      <c r="F163" s="2">
        <v>3.4</v>
      </c>
      <c r="G163" s="15">
        <v>0</v>
      </c>
      <c r="H163" s="25">
        <f t="shared" si="23"/>
        <v>0</v>
      </c>
    </row>
    <row r="164" spans="1:8" x14ac:dyDescent="0.25">
      <c r="A164" s="1" t="s">
        <v>37</v>
      </c>
      <c r="B164" s="1" t="s">
        <v>13</v>
      </c>
      <c r="C164" s="2">
        <v>210</v>
      </c>
      <c r="D164" s="15">
        <v>13</v>
      </c>
      <c r="E164" s="15">
        <v>9</v>
      </c>
      <c r="F164" s="2">
        <v>18</v>
      </c>
      <c r="G164" s="15">
        <v>0</v>
      </c>
      <c r="H164" s="25">
        <f t="shared" si="23"/>
        <v>0</v>
      </c>
    </row>
    <row r="165" spans="1:8" x14ac:dyDescent="0.25">
      <c r="A165" s="1" t="s">
        <v>185</v>
      </c>
      <c r="B165" s="1" t="s">
        <v>13</v>
      </c>
      <c r="C165" s="15">
        <v>90</v>
      </c>
      <c r="D165" s="15">
        <v>18</v>
      </c>
      <c r="E165" s="15">
        <v>1.83</v>
      </c>
      <c r="F165" s="15">
        <v>0</v>
      </c>
      <c r="G165" s="15">
        <v>0</v>
      </c>
      <c r="H165" s="25">
        <f t="shared" si="23"/>
        <v>0</v>
      </c>
    </row>
    <row r="166" spans="1:8" x14ac:dyDescent="0.25">
      <c r="A166" s="1" t="s">
        <v>21</v>
      </c>
      <c r="B166" s="1" t="s">
        <v>13</v>
      </c>
      <c r="C166" s="2">
        <v>71</v>
      </c>
      <c r="D166" s="15">
        <v>13.6</v>
      </c>
      <c r="E166" s="15">
        <v>0.6</v>
      </c>
      <c r="F166" s="2">
        <v>2.9</v>
      </c>
      <c r="G166" s="15">
        <v>5</v>
      </c>
      <c r="H166" s="25">
        <f t="shared" si="23"/>
        <v>0.14499999999999999</v>
      </c>
    </row>
    <row r="167" spans="1:8" x14ac:dyDescent="0.25">
      <c r="A167" s="1" t="s">
        <v>117</v>
      </c>
      <c r="B167" s="1" t="s">
        <v>13</v>
      </c>
      <c r="C167" s="2">
        <v>91</v>
      </c>
      <c r="D167" s="15">
        <v>17</v>
      </c>
      <c r="E167" s="15">
        <v>0.3</v>
      </c>
      <c r="F167" s="2">
        <v>0</v>
      </c>
      <c r="G167" s="15">
        <v>0</v>
      </c>
      <c r="H167" s="25">
        <f t="shared" si="23"/>
        <v>0</v>
      </c>
    </row>
    <row r="168" spans="1:8" x14ac:dyDescent="0.25">
      <c r="A168" s="1" t="s">
        <v>31</v>
      </c>
      <c r="B168" s="1" t="s">
        <v>13</v>
      </c>
      <c r="C168" s="2">
        <v>80</v>
      </c>
      <c r="D168" s="15">
        <v>14.9</v>
      </c>
      <c r="E168" s="15">
        <v>1</v>
      </c>
      <c r="F168" s="2">
        <v>2.19</v>
      </c>
      <c r="G168" s="15">
        <v>0</v>
      </c>
      <c r="H168" s="25">
        <f t="shared" ref="H168:H241" si="32">F168*G168/100</f>
        <v>0</v>
      </c>
    </row>
    <row r="169" spans="1:8" x14ac:dyDescent="0.25">
      <c r="A169" s="1" t="s">
        <v>188</v>
      </c>
      <c r="B169" s="1" t="s">
        <v>13</v>
      </c>
      <c r="C169" s="15">
        <v>105</v>
      </c>
      <c r="D169" s="15">
        <v>18.88</v>
      </c>
      <c r="E169" s="15">
        <v>2.73</v>
      </c>
      <c r="F169" s="15">
        <v>0</v>
      </c>
      <c r="G169" s="15">
        <v>0</v>
      </c>
      <c r="H169" s="25">
        <f t="shared" si="32"/>
        <v>0</v>
      </c>
    </row>
    <row r="170" spans="1:8" x14ac:dyDescent="0.25">
      <c r="A170" s="1" t="s">
        <v>42</v>
      </c>
      <c r="B170" s="1" t="s">
        <v>13</v>
      </c>
      <c r="C170" s="2">
        <v>80</v>
      </c>
      <c r="D170" s="15">
        <v>16</v>
      </c>
      <c r="E170" s="15">
        <v>1.2</v>
      </c>
      <c r="F170" s="2">
        <v>1.3</v>
      </c>
      <c r="G170" s="15">
        <v>0</v>
      </c>
      <c r="H170" s="25">
        <f t="shared" si="32"/>
        <v>0</v>
      </c>
    </row>
    <row r="171" spans="1:8" x14ac:dyDescent="0.25">
      <c r="A171" s="1" t="s">
        <v>35</v>
      </c>
      <c r="B171" s="1" t="s">
        <v>13</v>
      </c>
      <c r="C171" s="2">
        <v>80</v>
      </c>
      <c r="D171" s="15">
        <v>15</v>
      </c>
      <c r="E171" s="15">
        <v>2.5</v>
      </c>
      <c r="F171" s="2">
        <v>0</v>
      </c>
      <c r="G171" s="15">
        <v>0</v>
      </c>
      <c r="H171" s="25">
        <f t="shared" si="32"/>
        <v>0</v>
      </c>
    </row>
    <row r="172" spans="1:8" x14ac:dyDescent="0.25">
      <c r="A172" s="1" t="s">
        <v>39</v>
      </c>
      <c r="B172" s="1" t="s">
        <v>13</v>
      </c>
      <c r="C172" s="2">
        <v>86</v>
      </c>
      <c r="D172" s="15">
        <v>15.5</v>
      </c>
      <c r="E172" s="15">
        <v>1.5</v>
      </c>
      <c r="F172" s="2">
        <v>0</v>
      </c>
      <c r="G172" s="15">
        <v>0</v>
      </c>
      <c r="H172" s="25">
        <f t="shared" si="32"/>
        <v>0</v>
      </c>
    </row>
    <row r="173" spans="1:8" x14ac:dyDescent="0.25">
      <c r="A173" s="1" t="s">
        <v>36</v>
      </c>
      <c r="B173" s="1" t="s">
        <v>13</v>
      </c>
      <c r="C173" s="2">
        <v>86</v>
      </c>
      <c r="D173" s="15">
        <v>16</v>
      </c>
      <c r="E173" s="15">
        <v>1.7</v>
      </c>
      <c r="F173" s="2">
        <v>0.8</v>
      </c>
      <c r="G173" s="15">
        <v>0</v>
      </c>
      <c r="H173" s="25">
        <f t="shared" si="32"/>
        <v>0</v>
      </c>
    </row>
    <row r="174" spans="1:8" x14ac:dyDescent="0.25">
      <c r="A174" s="17" t="s">
        <v>194</v>
      </c>
      <c r="B174" s="17" t="s">
        <v>13</v>
      </c>
      <c r="C174" s="15">
        <v>82</v>
      </c>
      <c r="D174" s="15">
        <v>14.9</v>
      </c>
      <c r="E174" s="15">
        <v>1</v>
      </c>
      <c r="F174" s="15">
        <v>2.2000000000000002</v>
      </c>
      <c r="G174" s="15">
        <v>0</v>
      </c>
      <c r="H174" s="25">
        <f t="shared" si="32"/>
        <v>0</v>
      </c>
    </row>
    <row r="175" spans="1:8" x14ac:dyDescent="0.25">
      <c r="A175" s="1" t="s">
        <v>48</v>
      </c>
      <c r="B175" s="1" t="s">
        <v>13</v>
      </c>
      <c r="C175" s="2">
        <v>81</v>
      </c>
      <c r="D175" s="15">
        <v>16.3</v>
      </c>
      <c r="E175" s="15">
        <v>1.3</v>
      </c>
      <c r="F175" s="2">
        <v>1.2</v>
      </c>
      <c r="G175" s="15">
        <v>0</v>
      </c>
      <c r="H175" s="25">
        <f t="shared" si="32"/>
        <v>0</v>
      </c>
    </row>
    <row r="176" spans="1:8" x14ac:dyDescent="0.25">
      <c r="A176" s="1" t="s">
        <v>184</v>
      </c>
      <c r="B176" s="1" t="s">
        <v>13</v>
      </c>
      <c r="C176" s="15">
        <v>146</v>
      </c>
      <c r="D176" s="15">
        <v>23.2</v>
      </c>
      <c r="E176" s="15">
        <v>5.24</v>
      </c>
      <c r="F176" s="15">
        <v>0</v>
      </c>
      <c r="G176" s="15">
        <v>0</v>
      </c>
      <c r="H176" s="25">
        <f t="shared" si="32"/>
        <v>0</v>
      </c>
    </row>
    <row r="177" spans="1:8" x14ac:dyDescent="0.25">
      <c r="A177" s="1" t="s">
        <v>44</v>
      </c>
      <c r="B177" s="1" t="s">
        <v>13</v>
      </c>
      <c r="C177" s="2">
        <v>185</v>
      </c>
      <c r="D177" s="15">
        <v>18.399999999999999</v>
      </c>
      <c r="E177" s="15">
        <v>12</v>
      </c>
      <c r="F177" s="2">
        <v>1</v>
      </c>
      <c r="G177" s="15">
        <v>0</v>
      </c>
      <c r="H177" s="25">
        <f t="shared" si="32"/>
        <v>0</v>
      </c>
    </row>
    <row r="178" spans="1:8" x14ac:dyDescent="0.25">
      <c r="A178" s="3" t="s">
        <v>43</v>
      </c>
      <c r="B178" s="3" t="s">
        <v>13</v>
      </c>
      <c r="C178" s="2">
        <v>147</v>
      </c>
      <c r="D178" s="15">
        <v>25.4</v>
      </c>
      <c r="E178" s="15">
        <v>4.5</v>
      </c>
      <c r="F178" s="2">
        <v>1.2</v>
      </c>
      <c r="G178" s="15">
        <v>0</v>
      </c>
      <c r="H178" s="25">
        <f t="shared" si="32"/>
        <v>0</v>
      </c>
    </row>
    <row r="179" spans="1:8" x14ac:dyDescent="0.25">
      <c r="A179" s="1" t="s">
        <v>151</v>
      </c>
      <c r="B179" s="1" t="s">
        <v>152</v>
      </c>
      <c r="C179" s="2">
        <v>166</v>
      </c>
      <c r="D179" s="15">
        <v>20</v>
      </c>
      <c r="E179" s="15">
        <v>9.5</v>
      </c>
      <c r="F179" s="2">
        <v>0</v>
      </c>
      <c r="G179" s="15">
        <v>0</v>
      </c>
      <c r="H179" s="25">
        <f t="shared" si="32"/>
        <v>0</v>
      </c>
    </row>
    <row r="180" spans="1:8" x14ac:dyDescent="0.25">
      <c r="A180" s="3" t="s">
        <v>146</v>
      </c>
      <c r="B180" s="3" t="s">
        <v>13</v>
      </c>
      <c r="C180" s="2">
        <v>191</v>
      </c>
      <c r="D180" s="15">
        <v>22.65</v>
      </c>
      <c r="E180" s="15">
        <v>10.53</v>
      </c>
      <c r="F180" s="2">
        <v>0</v>
      </c>
      <c r="G180" s="15">
        <v>0</v>
      </c>
      <c r="H180" s="25">
        <f t="shared" si="32"/>
        <v>0</v>
      </c>
    </row>
    <row r="181" spans="1:8" x14ac:dyDescent="0.25">
      <c r="A181" s="1" t="s">
        <v>187</v>
      </c>
      <c r="B181" s="1" t="s">
        <v>13</v>
      </c>
      <c r="C181" s="15">
        <v>74</v>
      </c>
      <c r="D181" s="15">
        <v>16.72</v>
      </c>
      <c r="E181" s="15">
        <v>0.38</v>
      </c>
      <c r="F181" s="15">
        <v>0.47</v>
      </c>
      <c r="G181" s="15">
        <v>0</v>
      </c>
      <c r="H181" s="25">
        <f t="shared" si="32"/>
        <v>0</v>
      </c>
    </row>
    <row r="182" spans="1:8" x14ac:dyDescent="0.25">
      <c r="A182" s="17" t="s">
        <v>191</v>
      </c>
      <c r="B182" s="17" t="s">
        <v>13</v>
      </c>
      <c r="C182" s="15">
        <v>67</v>
      </c>
      <c r="D182" s="15">
        <v>13.8</v>
      </c>
      <c r="E182" s="15">
        <v>1.2</v>
      </c>
      <c r="F182" s="15">
        <v>0</v>
      </c>
      <c r="G182" s="15">
        <v>0</v>
      </c>
      <c r="H182" s="25">
        <f t="shared" si="32"/>
        <v>0</v>
      </c>
    </row>
    <row r="183" spans="1:8" x14ac:dyDescent="0.25">
      <c r="A183" s="17" t="s">
        <v>192</v>
      </c>
      <c r="B183" s="17" t="s">
        <v>13</v>
      </c>
      <c r="C183" s="15">
        <v>87</v>
      </c>
      <c r="D183" s="15">
        <v>20.8</v>
      </c>
      <c r="E183" s="15">
        <v>0.8</v>
      </c>
      <c r="F183" s="15">
        <v>0.4</v>
      </c>
      <c r="G183" s="15">
        <v>0</v>
      </c>
      <c r="H183" s="25">
        <f t="shared" si="32"/>
        <v>0</v>
      </c>
    </row>
    <row r="184" spans="1:8" ht="12.75" customHeight="1" x14ac:dyDescent="0.25">
      <c r="A184" s="1" t="s">
        <v>143</v>
      </c>
      <c r="B184" s="1" t="s">
        <v>13</v>
      </c>
      <c r="C184" s="2">
        <v>167</v>
      </c>
      <c r="D184" s="15">
        <v>19.32</v>
      </c>
      <c r="E184" s="15">
        <v>9.36</v>
      </c>
      <c r="F184" s="2">
        <v>0</v>
      </c>
      <c r="G184" s="15">
        <v>0</v>
      </c>
      <c r="H184" s="25">
        <f t="shared" si="32"/>
        <v>0</v>
      </c>
    </row>
    <row r="185" spans="1:8" x14ac:dyDescent="0.25">
      <c r="A185" s="1" t="s">
        <v>45</v>
      </c>
      <c r="B185" s="1" t="s">
        <v>13</v>
      </c>
      <c r="C185" s="2">
        <v>91</v>
      </c>
      <c r="D185" s="15">
        <v>18.84</v>
      </c>
      <c r="E185" s="15">
        <v>1.2</v>
      </c>
      <c r="F185" s="2">
        <v>0</v>
      </c>
      <c r="G185" s="15">
        <v>0</v>
      </c>
      <c r="H185" s="25">
        <f t="shared" si="32"/>
        <v>0</v>
      </c>
    </row>
    <row r="186" spans="1:8" x14ac:dyDescent="0.25">
      <c r="A186" s="1" t="s">
        <v>40</v>
      </c>
      <c r="B186" s="1" t="s">
        <v>13</v>
      </c>
      <c r="C186" s="2">
        <v>121</v>
      </c>
      <c r="D186" s="15">
        <v>19.8</v>
      </c>
      <c r="E186" s="15">
        <v>4</v>
      </c>
      <c r="F186" s="2">
        <v>0</v>
      </c>
      <c r="G186" s="15">
        <v>0</v>
      </c>
      <c r="H186" s="25">
        <f t="shared" si="32"/>
        <v>0</v>
      </c>
    </row>
    <row r="187" spans="1:8" x14ac:dyDescent="0.25">
      <c r="A187" s="17" t="s">
        <v>189</v>
      </c>
      <c r="B187" s="17" t="s">
        <v>13</v>
      </c>
      <c r="C187" s="15">
        <v>97</v>
      </c>
      <c r="D187" s="15">
        <v>18.43</v>
      </c>
      <c r="E187" s="15">
        <v>2</v>
      </c>
      <c r="F187" s="15">
        <v>0</v>
      </c>
      <c r="G187" s="15">
        <v>0</v>
      </c>
      <c r="H187" s="25">
        <f t="shared" si="32"/>
        <v>0</v>
      </c>
    </row>
    <row r="188" spans="1:8" x14ac:dyDescent="0.25">
      <c r="A188" s="17" t="s">
        <v>183</v>
      </c>
      <c r="B188" s="17" t="s">
        <v>13</v>
      </c>
      <c r="C188" s="15">
        <v>156</v>
      </c>
      <c r="D188" s="15">
        <v>22</v>
      </c>
      <c r="E188" s="15">
        <v>6.9</v>
      </c>
      <c r="F188" s="15">
        <v>0</v>
      </c>
      <c r="G188" s="15">
        <v>0</v>
      </c>
      <c r="H188" s="25">
        <f t="shared" si="32"/>
        <v>0</v>
      </c>
    </row>
    <row r="189" spans="1:8" x14ac:dyDescent="0.25">
      <c r="A189" s="17" t="s">
        <v>141</v>
      </c>
      <c r="B189" s="17" t="s">
        <v>13</v>
      </c>
      <c r="C189" s="15">
        <v>93</v>
      </c>
      <c r="D189" s="15">
        <v>22</v>
      </c>
      <c r="E189" s="15">
        <v>0.5</v>
      </c>
      <c r="F189" s="15">
        <v>0</v>
      </c>
      <c r="G189" s="15">
        <v>0</v>
      </c>
      <c r="H189" s="25">
        <f t="shared" si="32"/>
        <v>0</v>
      </c>
    </row>
    <row r="190" spans="1:8" x14ac:dyDescent="0.25">
      <c r="A190" s="23" t="s">
        <v>317</v>
      </c>
      <c r="B190" s="17" t="s">
        <v>13</v>
      </c>
      <c r="C190" s="15">
        <v>213</v>
      </c>
      <c r="D190" s="15">
        <v>24</v>
      </c>
      <c r="E190" s="15">
        <v>13</v>
      </c>
      <c r="F190" s="15">
        <v>0</v>
      </c>
      <c r="G190" s="15">
        <v>0</v>
      </c>
      <c r="H190" s="25">
        <f t="shared" si="32"/>
        <v>0</v>
      </c>
    </row>
    <row r="191" spans="1:8" x14ac:dyDescent="0.25">
      <c r="A191" s="17" t="s">
        <v>186</v>
      </c>
      <c r="B191" s="17" t="s">
        <v>13</v>
      </c>
      <c r="C191" s="15">
        <v>117</v>
      </c>
      <c r="D191" s="15">
        <v>19.34</v>
      </c>
      <c r="E191" s="15">
        <v>3.82</v>
      </c>
      <c r="F191" s="15">
        <v>0</v>
      </c>
      <c r="G191" s="15">
        <v>0</v>
      </c>
      <c r="H191" s="25">
        <f t="shared" si="32"/>
        <v>0</v>
      </c>
    </row>
    <row r="192" spans="1:8" x14ac:dyDescent="0.25">
      <c r="A192" s="17" t="s">
        <v>46</v>
      </c>
      <c r="B192" s="17" t="s">
        <v>13</v>
      </c>
      <c r="C192" s="15">
        <v>138</v>
      </c>
      <c r="D192" s="15">
        <v>20.9</v>
      </c>
      <c r="E192" s="15">
        <v>5.4</v>
      </c>
      <c r="F192" s="15">
        <v>0</v>
      </c>
      <c r="G192" s="15">
        <v>0</v>
      </c>
      <c r="H192" s="25">
        <f t="shared" si="32"/>
        <v>0</v>
      </c>
    </row>
    <row r="193" spans="1:8" x14ac:dyDescent="0.25">
      <c r="A193" s="17" t="s">
        <v>20</v>
      </c>
      <c r="B193" s="17" t="s">
        <v>13</v>
      </c>
      <c r="C193" s="15">
        <v>74</v>
      </c>
      <c r="D193" s="15">
        <v>12.77</v>
      </c>
      <c r="E193" s="15">
        <v>0.97</v>
      </c>
      <c r="F193" s="15">
        <v>2.57</v>
      </c>
      <c r="G193" s="15">
        <v>0</v>
      </c>
      <c r="H193" s="25">
        <f t="shared" si="32"/>
        <v>0</v>
      </c>
    </row>
    <row r="194" spans="1:8" x14ac:dyDescent="0.25">
      <c r="A194" s="12" t="s">
        <v>164</v>
      </c>
      <c r="B194" s="12" t="s">
        <v>1</v>
      </c>
      <c r="C194" s="14" t="s">
        <v>2</v>
      </c>
      <c r="D194" s="14" t="s">
        <v>156</v>
      </c>
      <c r="E194" s="14" t="s">
        <v>155</v>
      </c>
      <c r="F194" s="14" t="s">
        <v>158</v>
      </c>
      <c r="G194" s="14" t="s">
        <v>157</v>
      </c>
      <c r="H194" s="24" t="s">
        <v>236</v>
      </c>
    </row>
    <row r="195" spans="1:8" x14ac:dyDescent="0.25">
      <c r="A195" s="1" t="s">
        <v>100</v>
      </c>
      <c r="B195" s="1" t="s">
        <v>23</v>
      </c>
      <c r="C195" s="2">
        <v>263</v>
      </c>
      <c r="D195" s="15">
        <v>17.3</v>
      </c>
      <c r="E195" s="15">
        <v>21.3</v>
      </c>
      <c r="F195" s="2">
        <v>0.5</v>
      </c>
      <c r="G195" s="15"/>
      <c r="H195" s="25">
        <f t="shared" si="32"/>
        <v>0</v>
      </c>
    </row>
    <row r="196" spans="1:8" x14ac:dyDescent="0.25">
      <c r="A196" s="1" t="s">
        <v>107</v>
      </c>
      <c r="B196" s="1" t="s">
        <v>23</v>
      </c>
      <c r="C196" s="2">
        <v>403</v>
      </c>
      <c r="D196" s="15">
        <v>28.5</v>
      </c>
      <c r="E196" s="15">
        <v>30.6</v>
      </c>
      <c r="F196" s="2">
        <v>3.6</v>
      </c>
      <c r="G196" s="15"/>
      <c r="H196" s="25">
        <f t="shared" si="32"/>
        <v>0</v>
      </c>
    </row>
    <row r="197" spans="1:8" x14ac:dyDescent="0.25">
      <c r="A197" s="1" t="s">
        <v>132</v>
      </c>
      <c r="B197" s="1" t="s">
        <v>23</v>
      </c>
      <c r="C197" s="2">
        <v>250</v>
      </c>
      <c r="D197" s="15">
        <v>15.6</v>
      </c>
      <c r="E197" s="15">
        <v>20.2</v>
      </c>
      <c r="F197" s="2">
        <v>1.5</v>
      </c>
      <c r="G197" s="15"/>
      <c r="H197" s="25">
        <f t="shared" si="32"/>
        <v>0</v>
      </c>
    </row>
    <row r="198" spans="1:8" x14ac:dyDescent="0.25">
      <c r="A198" s="1" t="s">
        <v>24</v>
      </c>
      <c r="B198" s="1" t="s">
        <v>23</v>
      </c>
      <c r="C198" s="2">
        <v>280</v>
      </c>
      <c r="D198" s="15">
        <v>4.5</v>
      </c>
      <c r="E198" s="15">
        <v>27.5</v>
      </c>
      <c r="F198" s="2">
        <v>2.7</v>
      </c>
      <c r="G198" s="15"/>
      <c r="H198" s="25">
        <f t="shared" si="32"/>
        <v>0</v>
      </c>
    </row>
    <row r="199" spans="1:8" x14ac:dyDescent="0.25">
      <c r="A199" s="1" t="s">
        <v>196</v>
      </c>
      <c r="B199" s="1" t="s">
        <v>23</v>
      </c>
      <c r="C199" s="2">
        <v>148</v>
      </c>
      <c r="D199" s="15">
        <v>7.4</v>
      </c>
      <c r="E199" s="15">
        <v>11</v>
      </c>
      <c r="F199" s="2">
        <v>5.2</v>
      </c>
      <c r="G199" s="15"/>
      <c r="H199" s="25">
        <f t="shared" si="32"/>
        <v>0</v>
      </c>
    </row>
    <row r="200" spans="1:8" x14ac:dyDescent="0.25">
      <c r="A200" s="1" t="s">
        <v>195</v>
      </c>
      <c r="B200" s="1" t="s">
        <v>23</v>
      </c>
      <c r="C200" s="2">
        <v>205</v>
      </c>
      <c r="D200" s="15">
        <v>9.5</v>
      </c>
      <c r="E200" s="15">
        <v>16.5</v>
      </c>
      <c r="F200" s="2">
        <v>3.2</v>
      </c>
      <c r="G200" s="15"/>
      <c r="H200" s="25">
        <f t="shared" si="32"/>
        <v>0</v>
      </c>
    </row>
    <row r="201" spans="1:8" x14ac:dyDescent="0.25">
      <c r="A201" s="1" t="s">
        <v>103</v>
      </c>
      <c r="B201" s="1" t="s">
        <v>23</v>
      </c>
      <c r="C201" s="2">
        <v>309</v>
      </c>
      <c r="D201" s="15">
        <v>11.2</v>
      </c>
      <c r="E201" s="15">
        <v>26.9</v>
      </c>
      <c r="F201" s="2">
        <v>6</v>
      </c>
      <c r="G201" s="15"/>
      <c r="H201" s="25">
        <f t="shared" si="32"/>
        <v>0</v>
      </c>
    </row>
    <row r="202" spans="1:8" x14ac:dyDescent="0.25">
      <c r="A202" s="1" t="s">
        <v>108</v>
      </c>
      <c r="B202" s="1" t="s">
        <v>23</v>
      </c>
      <c r="C202" s="2">
        <v>324</v>
      </c>
      <c r="D202" s="15">
        <v>19.100000000000001</v>
      </c>
      <c r="E202" s="15">
        <v>27.1</v>
      </c>
      <c r="F202" s="2">
        <v>1</v>
      </c>
      <c r="G202" s="15"/>
      <c r="H202" s="25">
        <f t="shared" si="32"/>
        <v>0</v>
      </c>
    </row>
    <row r="203" spans="1:8" x14ac:dyDescent="0.25">
      <c r="A203" s="1" t="s">
        <v>140</v>
      </c>
      <c r="B203" s="1" t="s">
        <v>23</v>
      </c>
      <c r="C203" s="2">
        <v>389</v>
      </c>
      <c r="D203" s="15">
        <v>30.6</v>
      </c>
      <c r="E203" s="15">
        <v>29</v>
      </c>
      <c r="F203" s="2">
        <v>1.5</v>
      </c>
      <c r="G203" s="15"/>
      <c r="H203" s="25">
        <f t="shared" si="32"/>
        <v>0</v>
      </c>
    </row>
    <row r="204" spans="1:8" x14ac:dyDescent="0.25">
      <c r="A204" s="1" t="s">
        <v>119</v>
      </c>
      <c r="B204" s="1" t="s">
        <v>23</v>
      </c>
      <c r="C204" s="2">
        <v>455</v>
      </c>
      <c r="D204" s="15">
        <v>7.6</v>
      </c>
      <c r="E204" s="15">
        <v>47</v>
      </c>
      <c r="F204" s="2">
        <v>0.3</v>
      </c>
      <c r="G204" s="15"/>
      <c r="H204" s="25">
        <f t="shared" si="32"/>
        <v>0</v>
      </c>
    </row>
    <row r="205" spans="1:8" x14ac:dyDescent="0.25">
      <c r="A205" s="1" t="s">
        <v>98</v>
      </c>
      <c r="B205" s="1" t="s">
        <v>23</v>
      </c>
      <c r="C205" s="2">
        <v>253</v>
      </c>
      <c r="D205" s="15">
        <v>18.7</v>
      </c>
      <c r="E205" s="15">
        <v>19.5</v>
      </c>
      <c r="F205" s="2">
        <v>0.7</v>
      </c>
      <c r="G205" s="15"/>
      <c r="H205" s="25">
        <f t="shared" si="32"/>
        <v>0</v>
      </c>
    </row>
    <row r="206" spans="1:8" x14ac:dyDescent="0.25">
      <c r="A206" s="1" t="s">
        <v>105</v>
      </c>
      <c r="B206" s="1" t="s">
        <v>23</v>
      </c>
      <c r="C206" s="2">
        <v>288</v>
      </c>
      <c r="D206" s="15">
        <v>16.7</v>
      </c>
      <c r="E206" s="15">
        <v>24.4</v>
      </c>
      <c r="F206" s="2">
        <v>0.4</v>
      </c>
      <c r="G206" s="15"/>
      <c r="H206" s="25">
        <f t="shared" si="32"/>
        <v>0</v>
      </c>
    </row>
    <row r="207" spans="1:8" x14ac:dyDescent="0.25">
      <c r="A207" s="1" t="s">
        <v>104</v>
      </c>
      <c r="B207" s="1" t="s">
        <v>23</v>
      </c>
      <c r="C207" s="2">
        <v>337</v>
      </c>
      <c r="D207" s="15">
        <v>2.2999999999999998</v>
      </c>
      <c r="E207" s="15">
        <v>35</v>
      </c>
      <c r="F207" s="2">
        <v>3.4</v>
      </c>
      <c r="G207" s="15"/>
      <c r="H207" s="25">
        <f t="shared" si="32"/>
        <v>0</v>
      </c>
    </row>
    <row r="208" spans="1:8" x14ac:dyDescent="0.25">
      <c r="A208" s="1" t="s">
        <v>110</v>
      </c>
      <c r="B208" s="1" t="s">
        <v>23</v>
      </c>
      <c r="C208" s="2">
        <v>387</v>
      </c>
      <c r="D208" s="15">
        <v>33.5</v>
      </c>
      <c r="E208" s="15">
        <v>28.1</v>
      </c>
      <c r="F208" s="2">
        <v>0</v>
      </c>
      <c r="G208" s="15">
        <v>0</v>
      </c>
      <c r="H208" s="25">
        <f t="shared" si="32"/>
        <v>0</v>
      </c>
    </row>
    <row r="209" spans="1:8" x14ac:dyDescent="0.25">
      <c r="A209" s="1" t="s">
        <v>111</v>
      </c>
      <c r="B209" s="1" t="s">
        <v>23</v>
      </c>
      <c r="C209" s="2">
        <v>409</v>
      </c>
      <c r="D209" s="15">
        <v>28</v>
      </c>
      <c r="E209" s="15">
        <v>33</v>
      </c>
      <c r="F209" s="2">
        <v>1.8</v>
      </c>
      <c r="G209" s="15"/>
      <c r="H209" s="25">
        <f t="shared" si="32"/>
        <v>0</v>
      </c>
    </row>
    <row r="210" spans="1:8" x14ac:dyDescent="0.25">
      <c r="A210" s="1" t="s">
        <v>139</v>
      </c>
      <c r="B210" s="1" t="s">
        <v>23</v>
      </c>
      <c r="C210" s="2">
        <v>221</v>
      </c>
      <c r="D210" s="15">
        <v>13</v>
      </c>
      <c r="E210" s="15">
        <v>17</v>
      </c>
      <c r="F210" s="2">
        <v>3.2</v>
      </c>
      <c r="G210" s="15"/>
      <c r="H210" s="25">
        <f t="shared" si="32"/>
        <v>0</v>
      </c>
    </row>
    <row r="211" spans="1:8" x14ac:dyDescent="0.25">
      <c r="A211" s="1" t="s">
        <v>109</v>
      </c>
      <c r="B211" s="1" t="s">
        <v>23</v>
      </c>
      <c r="C211" s="2">
        <v>372</v>
      </c>
      <c r="D211" s="15">
        <v>25</v>
      </c>
      <c r="E211" s="15">
        <v>30</v>
      </c>
      <c r="F211" s="2">
        <v>0.5</v>
      </c>
      <c r="G211" s="15"/>
      <c r="H211" s="25">
        <f t="shared" si="32"/>
        <v>0</v>
      </c>
    </row>
    <row r="212" spans="1:8" x14ac:dyDescent="0.25">
      <c r="A212" s="1" t="s">
        <v>135</v>
      </c>
      <c r="B212" s="1" t="s">
        <v>23</v>
      </c>
      <c r="C212" s="2">
        <v>212</v>
      </c>
      <c r="D212" s="15">
        <v>10.5</v>
      </c>
      <c r="E212" s="15">
        <v>17.3</v>
      </c>
      <c r="F212" s="2">
        <v>3.7</v>
      </c>
      <c r="G212" s="15"/>
      <c r="H212" s="25">
        <f t="shared" si="32"/>
        <v>0</v>
      </c>
    </row>
    <row r="213" spans="1:8" x14ac:dyDescent="0.25">
      <c r="A213" s="1" t="s">
        <v>136</v>
      </c>
      <c r="B213" s="1" t="s">
        <v>23</v>
      </c>
      <c r="C213" s="2">
        <v>146</v>
      </c>
      <c r="D213" s="15">
        <v>8.8000000000000007</v>
      </c>
      <c r="E213" s="15">
        <v>10.9</v>
      </c>
      <c r="F213" s="2">
        <v>3.5</v>
      </c>
      <c r="G213" s="15"/>
      <c r="H213" s="25">
        <f t="shared" si="32"/>
        <v>0</v>
      </c>
    </row>
    <row r="214" spans="1:8" x14ac:dyDescent="0.25">
      <c r="A214" s="1" t="s">
        <v>134</v>
      </c>
      <c r="B214" s="1" t="s">
        <v>23</v>
      </c>
      <c r="C214" s="2">
        <v>157</v>
      </c>
      <c r="D214" s="15">
        <v>9.5</v>
      </c>
      <c r="E214" s="15">
        <v>11.5</v>
      </c>
      <c r="F214" s="2">
        <v>4.2</v>
      </c>
      <c r="G214" s="15"/>
      <c r="H214" s="25">
        <f t="shared" si="32"/>
        <v>0</v>
      </c>
    </row>
    <row r="215" spans="1:8" x14ac:dyDescent="0.25">
      <c r="A215" s="1" t="s">
        <v>137</v>
      </c>
      <c r="B215" s="1" t="s">
        <v>23</v>
      </c>
      <c r="C215" s="2">
        <v>280</v>
      </c>
      <c r="D215" s="15">
        <v>18</v>
      </c>
      <c r="E215" s="15">
        <v>23</v>
      </c>
      <c r="F215" s="2">
        <v>4</v>
      </c>
      <c r="G215" s="15"/>
      <c r="H215" s="25">
        <f t="shared" si="32"/>
        <v>0</v>
      </c>
    </row>
    <row r="216" spans="1:8" x14ac:dyDescent="0.25">
      <c r="A216" s="1" t="s">
        <v>106</v>
      </c>
      <c r="B216" s="1" t="s">
        <v>23</v>
      </c>
      <c r="C216" s="2">
        <v>338</v>
      </c>
      <c r="D216" s="15">
        <v>20</v>
      </c>
      <c r="E216" s="15">
        <v>27.7</v>
      </c>
      <c r="F216" s="2">
        <v>2.2999999999999998</v>
      </c>
      <c r="G216" s="15"/>
      <c r="H216" s="25">
        <f t="shared" si="32"/>
        <v>0</v>
      </c>
    </row>
    <row r="217" spans="1:8" x14ac:dyDescent="0.25">
      <c r="A217" s="1" t="s">
        <v>138</v>
      </c>
      <c r="B217" s="1" t="s">
        <v>23</v>
      </c>
      <c r="C217" s="2">
        <v>334</v>
      </c>
      <c r="D217" s="15">
        <v>25</v>
      </c>
      <c r="E217" s="15">
        <v>25.6</v>
      </c>
      <c r="F217" s="2">
        <v>1</v>
      </c>
      <c r="G217" s="15"/>
      <c r="H217" s="25">
        <f t="shared" si="32"/>
        <v>0</v>
      </c>
    </row>
    <row r="218" spans="1:8" x14ac:dyDescent="0.25">
      <c r="A218" s="1" t="s">
        <v>101</v>
      </c>
      <c r="B218" s="1" t="s">
        <v>23</v>
      </c>
      <c r="C218" s="2">
        <v>334</v>
      </c>
      <c r="D218" s="15">
        <v>24.73</v>
      </c>
      <c r="E218" s="15">
        <v>25</v>
      </c>
      <c r="F218" s="2">
        <v>2.1</v>
      </c>
      <c r="G218" s="15"/>
      <c r="H218" s="25">
        <f t="shared" si="32"/>
        <v>0</v>
      </c>
    </row>
    <row r="219" spans="1:8" x14ac:dyDescent="0.25">
      <c r="A219" s="1" t="s">
        <v>102</v>
      </c>
      <c r="B219" s="1" t="s">
        <v>23</v>
      </c>
      <c r="C219" s="2">
        <v>300</v>
      </c>
      <c r="D219" s="15">
        <v>18.5</v>
      </c>
      <c r="E219" s="15">
        <v>25.1</v>
      </c>
      <c r="F219" s="2">
        <v>0</v>
      </c>
      <c r="G219" s="15"/>
      <c r="H219" s="25">
        <f t="shared" si="32"/>
        <v>0</v>
      </c>
    </row>
    <row r="220" spans="1:8" x14ac:dyDescent="0.25">
      <c r="A220" s="1" t="s">
        <v>133</v>
      </c>
      <c r="B220" s="1" t="s">
        <v>23</v>
      </c>
      <c r="C220" s="2">
        <v>315</v>
      </c>
      <c r="D220" s="15">
        <v>19</v>
      </c>
      <c r="E220" s="15">
        <v>26.2</v>
      </c>
      <c r="F220" s="2">
        <v>0.9</v>
      </c>
      <c r="G220" s="15"/>
      <c r="H220" s="25">
        <f t="shared" si="32"/>
        <v>0</v>
      </c>
    </row>
    <row r="221" spans="1:8" x14ac:dyDescent="0.25">
      <c r="A221" s="18" t="s">
        <v>197</v>
      </c>
      <c r="B221" s="1" t="s">
        <v>23</v>
      </c>
      <c r="C221" s="2">
        <v>115</v>
      </c>
      <c r="D221" s="2">
        <v>9.6999999999999993</v>
      </c>
      <c r="E221" s="2">
        <v>7.1</v>
      </c>
      <c r="F221" s="2">
        <v>3.2</v>
      </c>
      <c r="G221" s="2"/>
      <c r="H221" s="25">
        <f t="shared" si="32"/>
        <v>0</v>
      </c>
    </row>
    <row r="222" spans="1:8" x14ac:dyDescent="0.25">
      <c r="A222" s="18" t="s">
        <v>272</v>
      </c>
      <c r="B222" s="1" t="s">
        <v>23</v>
      </c>
      <c r="C222" s="2">
        <v>54</v>
      </c>
      <c r="D222" s="2">
        <v>10.3</v>
      </c>
      <c r="E222" s="2">
        <v>0</v>
      </c>
      <c r="F222" s="2">
        <v>3</v>
      </c>
      <c r="G222" s="2"/>
      <c r="H222" s="25">
        <f t="shared" si="32"/>
        <v>0</v>
      </c>
    </row>
    <row r="223" spans="1:8" x14ac:dyDescent="0.25">
      <c r="A223" s="18" t="s">
        <v>273</v>
      </c>
      <c r="B223" s="1" t="s">
        <v>23</v>
      </c>
      <c r="C223" s="2">
        <v>55</v>
      </c>
      <c r="D223" s="2">
        <v>9.1</v>
      </c>
      <c r="E223" s="2">
        <v>0.3</v>
      </c>
      <c r="F223" s="2">
        <v>3</v>
      </c>
      <c r="G223" s="2"/>
      <c r="H223" s="25">
        <f t="shared" si="32"/>
        <v>0</v>
      </c>
    </row>
    <row r="224" spans="1:8" x14ac:dyDescent="0.25">
      <c r="A224" s="18" t="s">
        <v>198</v>
      </c>
      <c r="B224" s="1" t="s">
        <v>23</v>
      </c>
      <c r="C224" s="2">
        <v>90</v>
      </c>
      <c r="D224" s="2">
        <v>13</v>
      </c>
      <c r="E224" s="2">
        <v>0.1</v>
      </c>
      <c r="F224" s="2">
        <v>4.5</v>
      </c>
      <c r="G224" s="2"/>
      <c r="H224" s="25">
        <f t="shared" si="32"/>
        <v>0</v>
      </c>
    </row>
    <row r="225" spans="1:9" x14ac:dyDescent="0.25">
      <c r="A225" s="18" t="s">
        <v>199</v>
      </c>
      <c r="B225" s="1" t="s">
        <v>23</v>
      </c>
      <c r="C225" s="2">
        <v>368</v>
      </c>
      <c r="D225" s="2">
        <v>24.5</v>
      </c>
      <c r="E225" s="2">
        <v>30</v>
      </c>
      <c r="F225" s="2">
        <v>0</v>
      </c>
      <c r="G225" s="2"/>
      <c r="H225" s="25">
        <f t="shared" si="32"/>
        <v>0</v>
      </c>
    </row>
    <row r="226" spans="1:9" x14ac:dyDescent="0.25">
      <c r="A226" s="12" t="s">
        <v>205</v>
      </c>
      <c r="B226" s="12" t="s">
        <v>1</v>
      </c>
      <c r="C226" s="14" t="s">
        <v>2</v>
      </c>
      <c r="D226" s="14" t="s">
        <v>156</v>
      </c>
      <c r="E226" s="14" t="s">
        <v>155</v>
      </c>
      <c r="F226" s="14" t="s">
        <v>158</v>
      </c>
      <c r="G226" s="14" t="s">
        <v>157</v>
      </c>
      <c r="H226" s="24" t="s">
        <v>236</v>
      </c>
    </row>
    <row r="227" spans="1:9" x14ac:dyDescent="0.25">
      <c r="A227" s="18" t="s">
        <v>261</v>
      </c>
      <c r="B227" s="18" t="s">
        <v>205</v>
      </c>
      <c r="C227" s="2">
        <v>899</v>
      </c>
      <c r="D227" s="2">
        <v>0</v>
      </c>
      <c r="E227" s="2">
        <v>99.9</v>
      </c>
      <c r="F227" s="2">
        <v>0</v>
      </c>
      <c r="G227" s="2"/>
      <c r="H227" s="25">
        <f t="shared" si="32"/>
        <v>0</v>
      </c>
    </row>
    <row r="228" spans="1:9" x14ac:dyDescent="0.25">
      <c r="A228" s="18" t="s">
        <v>268</v>
      </c>
      <c r="B228" s="18" t="s">
        <v>205</v>
      </c>
      <c r="C228" s="2">
        <v>900</v>
      </c>
      <c r="D228" s="2">
        <v>0</v>
      </c>
      <c r="E228" s="2">
        <v>100</v>
      </c>
      <c r="F228" s="2">
        <v>0</v>
      </c>
      <c r="G228" s="2"/>
      <c r="H228" s="25">
        <f t="shared" si="32"/>
        <v>0</v>
      </c>
    </row>
    <row r="229" spans="1:9" x14ac:dyDescent="0.25">
      <c r="A229" s="18" t="s">
        <v>267</v>
      </c>
      <c r="B229" s="18" t="s">
        <v>205</v>
      </c>
      <c r="C229" s="2">
        <v>900</v>
      </c>
      <c r="D229" s="2">
        <v>0</v>
      </c>
      <c r="E229" s="2">
        <v>100</v>
      </c>
      <c r="F229" s="2">
        <v>0</v>
      </c>
      <c r="G229" s="2"/>
      <c r="H229" s="25">
        <f t="shared" ref="H229" si="33">F229*G229/100</f>
        <v>0</v>
      </c>
    </row>
    <row r="230" spans="1:9" x14ac:dyDescent="0.25">
      <c r="A230" s="18" t="s">
        <v>95</v>
      </c>
      <c r="B230" s="18" t="s">
        <v>205</v>
      </c>
      <c r="C230" s="2">
        <v>756</v>
      </c>
      <c r="D230" s="2">
        <v>0.8</v>
      </c>
      <c r="E230" s="2">
        <v>83.4</v>
      </c>
      <c r="F230" s="2">
        <v>1.1000000000000001</v>
      </c>
      <c r="G230" s="2"/>
      <c r="H230" s="25">
        <f t="shared" si="32"/>
        <v>0</v>
      </c>
    </row>
    <row r="231" spans="1:9" x14ac:dyDescent="0.25">
      <c r="A231" s="18" t="s">
        <v>200</v>
      </c>
      <c r="B231" s="18" t="s">
        <v>205</v>
      </c>
      <c r="C231" s="2">
        <v>760</v>
      </c>
      <c r="D231" s="2">
        <v>0.6</v>
      </c>
      <c r="E231" s="2">
        <v>84</v>
      </c>
      <c r="F231" s="2">
        <v>0.4</v>
      </c>
      <c r="G231" s="2"/>
      <c r="H231" s="25">
        <f t="shared" si="32"/>
        <v>0</v>
      </c>
    </row>
    <row r="232" spans="1:9" x14ac:dyDescent="0.25">
      <c r="A232" s="23" t="s">
        <v>269</v>
      </c>
      <c r="B232" s="18" t="s">
        <v>205</v>
      </c>
      <c r="C232" s="2">
        <v>574</v>
      </c>
      <c r="D232" s="2">
        <v>1</v>
      </c>
      <c r="E232" s="2">
        <v>63</v>
      </c>
      <c r="F232" s="2">
        <v>1.4</v>
      </c>
      <c r="G232" s="2">
        <v>0</v>
      </c>
      <c r="H232" s="25">
        <f t="shared" ref="H232" si="34">F232*G232/100</f>
        <v>0</v>
      </c>
      <c r="I232" s="22"/>
    </row>
    <row r="233" spans="1:9" x14ac:dyDescent="0.25">
      <c r="A233" s="23" t="s">
        <v>270</v>
      </c>
      <c r="B233" s="18" t="s">
        <v>205</v>
      </c>
      <c r="C233" s="2">
        <v>590</v>
      </c>
      <c r="D233" s="2">
        <v>1.1000000000000001</v>
      </c>
      <c r="E233" s="2">
        <v>65</v>
      </c>
      <c r="F233" s="2">
        <v>1.1000000000000001</v>
      </c>
      <c r="G233" s="2">
        <v>0</v>
      </c>
      <c r="H233" s="25">
        <f t="shared" ref="H233" si="35">F233*G233/100</f>
        <v>0</v>
      </c>
      <c r="I233" s="22"/>
    </row>
    <row r="234" spans="1:9" x14ac:dyDescent="0.25">
      <c r="A234" s="23" t="s">
        <v>224</v>
      </c>
      <c r="B234" s="18" t="s">
        <v>205</v>
      </c>
      <c r="C234" s="2">
        <v>20</v>
      </c>
      <c r="D234" s="2">
        <v>0</v>
      </c>
      <c r="E234" s="2">
        <v>0</v>
      </c>
      <c r="F234" s="2">
        <v>0</v>
      </c>
      <c r="G234" s="2"/>
      <c r="H234" s="25">
        <f t="shared" si="32"/>
        <v>0</v>
      </c>
    </row>
    <row r="235" spans="1:9" x14ac:dyDescent="0.25">
      <c r="A235" s="23" t="s">
        <v>262</v>
      </c>
      <c r="B235" s="18" t="s">
        <v>205</v>
      </c>
      <c r="C235" s="2">
        <v>88</v>
      </c>
      <c r="D235" s="2">
        <v>0.49</v>
      </c>
      <c r="E235" s="2">
        <v>0</v>
      </c>
      <c r="F235" s="2">
        <v>17</v>
      </c>
      <c r="G235" s="2">
        <v>5</v>
      </c>
      <c r="H235" s="25">
        <f t="shared" si="32"/>
        <v>0.85</v>
      </c>
      <c r="I235" s="22" t="s">
        <v>225</v>
      </c>
    </row>
    <row r="236" spans="1:9" x14ac:dyDescent="0.25">
      <c r="A236" s="23" t="s">
        <v>338</v>
      </c>
      <c r="B236" s="18" t="s">
        <v>205</v>
      </c>
      <c r="C236" s="2">
        <v>21</v>
      </c>
      <c r="D236" s="2">
        <v>0</v>
      </c>
      <c r="E236" s="2">
        <v>0</v>
      </c>
      <c r="F236" s="2">
        <v>0.93</v>
      </c>
      <c r="G236" s="2">
        <v>5</v>
      </c>
      <c r="H236" s="25">
        <f t="shared" ref="H236" si="36">F236*G236/100</f>
        <v>4.6500000000000007E-2</v>
      </c>
      <c r="I236" s="22"/>
    </row>
    <row r="237" spans="1:9" x14ac:dyDescent="0.25">
      <c r="A237" s="18" t="s">
        <v>201</v>
      </c>
      <c r="B237" s="18" t="s">
        <v>205</v>
      </c>
      <c r="C237" s="2">
        <v>892</v>
      </c>
      <c r="D237" s="2">
        <v>0.3</v>
      </c>
      <c r="E237" s="2">
        <v>99</v>
      </c>
      <c r="F237" s="2">
        <v>0</v>
      </c>
      <c r="G237" s="2"/>
      <c r="H237" s="25">
        <f t="shared" si="32"/>
        <v>0</v>
      </c>
    </row>
    <row r="238" spans="1:9" x14ac:dyDescent="0.25">
      <c r="A238" s="12" t="s">
        <v>182</v>
      </c>
      <c r="B238" s="12" t="s">
        <v>1</v>
      </c>
      <c r="C238" s="14" t="s">
        <v>2</v>
      </c>
      <c r="D238" s="14" t="s">
        <v>156</v>
      </c>
      <c r="E238" s="14" t="s">
        <v>155</v>
      </c>
      <c r="F238" s="14" t="s">
        <v>158</v>
      </c>
      <c r="G238" s="14" t="s">
        <v>157</v>
      </c>
      <c r="H238" s="24" t="s">
        <v>236</v>
      </c>
    </row>
    <row r="239" spans="1:9" x14ac:dyDescent="0.25">
      <c r="A239" s="1" t="s">
        <v>6</v>
      </c>
      <c r="B239" s="1" t="s">
        <v>7</v>
      </c>
      <c r="C239" s="2">
        <v>34</v>
      </c>
      <c r="D239" s="2">
        <v>0.2</v>
      </c>
      <c r="E239" s="2">
        <v>0</v>
      </c>
      <c r="F239" s="2">
        <v>3.5</v>
      </c>
      <c r="G239" s="2">
        <v>110</v>
      </c>
      <c r="H239" s="25">
        <f t="shared" si="32"/>
        <v>3.85</v>
      </c>
    </row>
    <row r="240" spans="1:9" x14ac:dyDescent="0.25">
      <c r="A240" s="11" t="s">
        <v>252</v>
      </c>
      <c r="B240" s="1" t="s">
        <v>7</v>
      </c>
      <c r="C240" s="2">
        <v>22.4</v>
      </c>
      <c r="D240" s="2">
        <v>0.2</v>
      </c>
      <c r="E240" s="2">
        <v>2</v>
      </c>
      <c r="F240" s="2">
        <v>0.5</v>
      </c>
      <c r="G240" s="2">
        <v>2</v>
      </c>
      <c r="H240" s="25">
        <f t="shared" si="32"/>
        <v>0.01</v>
      </c>
    </row>
    <row r="241" spans="1:8" x14ac:dyDescent="0.25">
      <c r="A241" s="1" t="s">
        <v>47</v>
      </c>
      <c r="B241" s="1" t="s">
        <v>7</v>
      </c>
      <c r="C241" s="2">
        <v>39</v>
      </c>
      <c r="D241" s="2">
        <v>0</v>
      </c>
      <c r="E241" s="2">
        <v>0</v>
      </c>
      <c r="F241" s="2">
        <v>10.5</v>
      </c>
      <c r="G241" s="2">
        <v>70</v>
      </c>
      <c r="H241" s="25">
        <f t="shared" si="32"/>
        <v>7.35</v>
      </c>
    </row>
    <row r="242" spans="1:8" x14ac:dyDescent="0.25">
      <c r="A242" s="1" t="s">
        <v>25</v>
      </c>
      <c r="B242" s="1" t="s">
        <v>7</v>
      </c>
      <c r="C242" s="2">
        <v>64</v>
      </c>
      <c r="D242" s="2">
        <v>3.3</v>
      </c>
      <c r="E242" s="2">
        <v>3.6</v>
      </c>
      <c r="F242" s="2">
        <v>4.9000000000000004</v>
      </c>
      <c r="G242" s="2">
        <v>40</v>
      </c>
      <c r="H242" s="25">
        <f t="shared" ref="H242:H275" si="37">F242*G242/100</f>
        <v>1.96</v>
      </c>
    </row>
    <row r="243" spans="1:8" x14ac:dyDescent="0.25">
      <c r="A243" s="1" t="s">
        <v>26</v>
      </c>
      <c r="B243" s="1" t="s">
        <v>7</v>
      </c>
      <c r="C243" s="2">
        <v>46</v>
      </c>
      <c r="D243" s="2">
        <v>3.5</v>
      </c>
      <c r="E243" s="2">
        <v>1.5</v>
      </c>
      <c r="F243" s="2">
        <v>5</v>
      </c>
      <c r="G243" s="2">
        <v>40</v>
      </c>
      <c r="H243" s="25">
        <f t="shared" si="37"/>
        <v>2</v>
      </c>
    </row>
    <row r="244" spans="1:8" x14ac:dyDescent="0.25">
      <c r="A244" s="23" t="s">
        <v>285</v>
      </c>
      <c r="B244" s="1" t="s">
        <v>7</v>
      </c>
      <c r="C244" s="2">
        <v>32</v>
      </c>
      <c r="D244" s="2">
        <v>3.3</v>
      </c>
      <c r="E244" s="2">
        <v>1.8</v>
      </c>
      <c r="F244" s="2">
        <v>0.5</v>
      </c>
      <c r="G244" s="2">
        <v>30</v>
      </c>
      <c r="H244" s="25">
        <f t="shared" si="37"/>
        <v>0.15</v>
      </c>
    </row>
    <row r="245" spans="1:8" x14ac:dyDescent="0.25">
      <c r="A245" s="23" t="s">
        <v>286</v>
      </c>
      <c r="B245" s="1" t="s">
        <v>7</v>
      </c>
      <c r="C245" s="2">
        <v>40</v>
      </c>
      <c r="D245" s="2">
        <v>2.2999999999999998</v>
      </c>
      <c r="E245" s="2">
        <v>1.8</v>
      </c>
      <c r="F245" s="2">
        <v>2.2999999999999998</v>
      </c>
      <c r="G245" s="2">
        <v>30</v>
      </c>
      <c r="H245" s="25">
        <f t="shared" si="37"/>
        <v>0.69</v>
      </c>
    </row>
    <row r="246" spans="1:8" x14ac:dyDescent="0.25">
      <c r="A246" s="23" t="s">
        <v>284</v>
      </c>
      <c r="B246" s="1" t="s">
        <v>7</v>
      </c>
      <c r="C246" s="2">
        <v>41</v>
      </c>
      <c r="D246" s="2">
        <v>3.8</v>
      </c>
      <c r="E246" s="2">
        <v>2.1</v>
      </c>
      <c r="F246" s="2">
        <v>1.3</v>
      </c>
      <c r="G246" s="2">
        <v>30</v>
      </c>
      <c r="H246" s="25">
        <f t="shared" si="37"/>
        <v>0.39</v>
      </c>
    </row>
    <row r="247" spans="1:8" x14ac:dyDescent="0.25">
      <c r="A247" s="23" t="s">
        <v>287</v>
      </c>
      <c r="B247" s="1" t="s">
        <v>7</v>
      </c>
      <c r="C247" s="2">
        <v>45</v>
      </c>
      <c r="D247" s="2">
        <v>3.7</v>
      </c>
      <c r="E247" s="2">
        <v>1.9</v>
      </c>
      <c r="F247" s="2">
        <v>2.9</v>
      </c>
      <c r="G247" s="2">
        <v>30</v>
      </c>
      <c r="H247" s="25">
        <f t="shared" si="37"/>
        <v>0.87</v>
      </c>
    </row>
    <row r="248" spans="1:8" x14ac:dyDescent="0.25">
      <c r="A248" s="1" t="s">
        <v>210</v>
      </c>
      <c r="B248" s="1" t="s">
        <v>7</v>
      </c>
      <c r="C248" s="2">
        <v>45</v>
      </c>
      <c r="D248" s="2">
        <v>0</v>
      </c>
      <c r="E248" s="2">
        <v>0</v>
      </c>
      <c r="F248" s="2">
        <v>10</v>
      </c>
      <c r="G248" s="2"/>
      <c r="H248" s="25">
        <f t="shared" si="37"/>
        <v>0</v>
      </c>
    </row>
    <row r="249" spans="1:8" x14ac:dyDescent="0.25">
      <c r="A249" s="1" t="s">
        <v>203</v>
      </c>
      <c r="B249" s="1" t="s">
        <v>7</v>
      </c>
      <c r="C249" s="2">
        <v>57</v>
      </c>
      <c r="D249" s="2">
        <v>0</v>
      </c>
      <c r="E249" s="2">
        <v>0</v>
      </c>
      <c r="F249" s="2">
        <v>14</v>
      </c>
      <c r="G249" s="2"/>
      <c r="H249" s="25">
        <f t="shared" si="37"/>
        <v>0</v>
      </c>
    </row>
    <row r="250" spans="1:8" x14ac:dyDescent="0.25">
      <c r="A250" s="1" t="s">
        <v>202</v>
      </c>
      <c r="B250" s="1" t="s">
        <v>7</v>
      </c>
      <c r="C250" s="2">
        <v>58</v>
      </c>
      <c r="D250" s="2">
        <v>0.7</v>
      </c>
      <c r="E250" s="2">
        <v>0</v>
      </c>
      <c r="F250" s="2">
        <v>14</v>
      </c>
      <c r="G250" s="2"/>
      <c r="H250" s="25">
        <f t="shared" si="37"/>
        <v>0</v>
      </c>
    </row>
    <row r="251" spans="1:8" x14ac:dyDescent="0.25">
      <c r="A251" s="1" t="s">
        <v>204</v>
      </c>
      <c r="B251" s="1" t="s">
        <v>7</v>
      </c>
      <c r="C251" s="2">
        <v>64</v>
      </c>
      <c r="D251" s="2">
        <v>0</v>
      </c>
      <c r="E251" s="2">
        <v>0</v>
      </c>
      <c r="F251" s="2">
        <v>15</v>
      </c>
      <c r="G251" s="2"/>
      <c r="H251" s="25">
        <f t="shared" si="37"/>
        <v>0</v>
      </c>
    </row>
    <row r="252" spans="1:8" x14ac:dyDescent="0.25">
      <c r="A252" s="11" t="s">
        <v>307</v>
      </c>
      <c r="B252" s="1" t="s">
        <v>7</v>
      </c>
      <c r="C252" s="2">
        <v>231</v>
      </c>
      <c r="D252" s="2">
        <v>0</v>
      </c>
      <c r="E252" s="2">
        <v>0</v>
      </c>
      <c r="F252" s="2">
        <v>0</v>
      </c>
      <c r="G252" s="2">
        <v>0</v>
      </c>
      <c r="H252" s="25">
        <f t="shared" ref="H252" si="38">F252*G252/100</f>
        <v>0</v>
      </c>
    </row>
    <row r="253" spans="1:8" x14ac:dyDescent="0.25">
      <c r="A253" s="1" t="s">
        <v>212</v>
      </c>
      <c r="B253" s="1" t="s">
        <v>7</v>
      </c>
      <c r="C253" s="2">
        <v>70</v>
      </c>
      <c r="D253" s="2">
        <v>0</v>
      </c>
      <c r="E253" s="2">
        <v>0</v>
      </c>
      <c r="F253" s="2">
        <v>0</v>
      </c>
      <c r="G253" s="2"/>
      <c r="H253" s="25">
        <f t="shared" si="37"/>
        <v>0</v>
      </c>
    </row>
    <row r="254" spans="1:8" x14ac:dyDescent="0.25">
      <c r="A254" s="1" t="s">
        <v>211</v>
      </c>
      <c r="B254" s="1" t="s">
        <v>7</v>
      </c>
      <c r="C254" s="2">
        <v>75</v>
      </c>
      <c r="D254" s="2">
        <v>0</v>
      </c>
      <c r="E254" s="2">
        <v>0</v>
      </c>
      <c r="F254" s="2">
        <v>0</v>
      </c>
      <c r="G254" s="2"/>
      <c r="H254" s="25">
        <f t="shared" si="37"/>
        <v>0</v>
      </c>
    </row>
    <row r="255" spans="1:8" x14ac:dyDescent="0.25">
      <c r="A255" s="1" t="s">
        <v>213</v>
      </c>
      <c r="B255" s="1" t="s">
        <v>7</v>
      </c>
      <c r="C255" s="2">
        <v>66</v>
      </c>
      <c r="D255" s="2">
        <v>3.8</v>
      </c>
      <c r="E255" s="2">
        <v>3.9</v>
      </c>
      <c r="F255" s="2">
        <v>4.3</v>
      </c>
      <c r="G255" s="2">
        <v>30</v>
      </c>
      <c r="H255" s="25">
        <f t="shared" si="37"/>
        <v>1.29</v>
      </c>
    </row>
    <row r="256" spans="1:8" x14ac:dyDescent="0.25">
      <c r="A256" s="11" t="s">
        <v>256</v>
      </c>
      <c r="B256" s="1" t="s">
        <v>7</v>
      </c>
      <c r="C256" s="2">
        <v>45</v>
      </c>
      <c r="D256" s="2">
        <v>4.3</v>
      </c>
      <c r="E256" s="2">
        <v>0.1</v>
      </c>
      <c r="F256" s="2">
        <v>5.8</v>
      </c>
      <c r="G256" s="2"/>
      <c r="H256" s="25">
        <f t="shared" si="37"/>
        <v>0</v>
      </c>
    </row>
    <row r="257" spans="1:9" x14ac:dyDescent="0.25">
      <c r="A257" s="1" t="s">
        <v>255</v>
      </c>
      <c r="B257" s="1" t="s">
        <v>7</v>
      </c>
      <c r="C257" s="2">
        <v>70</v>
      </c>
      <c r="D257" s="2">
        <v>9.9</v>
      </c>
      <c r="E257" s="2">
        <v>2</v>
      </c>
      <c r="F257" s="2">
        <v>3</v>
      </c>
      <c r="G257" s="2"/>
      <c r="H257" s="25">
        <f t="shared" ref="H257" si="39">F257*G257/100</f>
        <v>0</v>
      </c>
    </row>
    <row r="258" spans="1:9" x14ac:dyDescent="0.25">
      <c r="A258" s="1" t="s">
        <v>214</v>
      </c>
      <c r="B258" s="1" t="s">
        <v>7</v>
      </c>
      <c r="C258" s="2">
        <v>93</v>
      </c>
      <c r="D258" s="2">
        <v>4.7</v>
      </c>
      <c r="E258" s="2">
        <v>3.2</v>
      </c>
      <c r="F258" s="2">
        <v>10.6</v>
      </c>
      <c r="G258" s="2"/>
      <c r="H258" s="25">
        <f t="shared" si="37"/>
        <v>0</v>
      </c>
    </row>
    <row r="259" spans="1:9" x14ac:dyDescent="0.25">
      <c r="A259" s="12" t="s">
        <v>165</v>
      </c>
      <c r="B259" s="12" t="s">
        <v>1</v>
      </c>
      <c r="C259" s="14" t="s">
        <v>2</v>
      </c>
      <c r="D259" s="14" t="s">
        <v>156</v>
      </c>
      <c r="E259" s="14" t="s">
        <v>155</v>
      </c>
      <c r="F259" s="14" t="s">
        <v>158</v>
      </c>
      <c r="G259" s="14" t="s">
        <v>157</v>
      </c>
      <c r="H259" s="24" t="s">
        <v>236</v>
      </c>
    </row>
    <row r="260" spans="1:9" x14ac:dyDescent="0.25">
      <c r="A260" s="1" t="s">
        <v>311</v>
      </c>
      <c r="B260" s="18" t="s">
        <v>215</v>
      </c>
      <c r="C260" s="2">
        <v>237</v>
      </c>
      <c r="D260" s="2">
        <v>14</v>
      </c>
      <c r="E260" s="2">
        <v>17</v>
      </c>
      <c r="F260" s="2">
        <v>3.9</v>
      </c>
      <c r="G260" s="2">
        <v>30</v>
      </c>
      <c r="H260" s="25">
        <f t="shared" ref="H260" si="40">F260*G260/100</f>
        <v>1.17</v>
      </c>
    </row>
    <row r="261" spans="1:9" x14ac:dyDescent="0.25">
      <c r="A261" s="1" t="s">
        <v>341</v>
      </c>
      <c r="B261" s="18" t="s">
        <v>215</v>
      </c>
      <c r="C261" s="2">
        <v>237</v>
      </c>
      <c r="D261" s="2">
        <v>14</v>
      </c>
      <c r="E261" s="2">
        <v>17</v>
      </c>
      <c r="F261" s="2">
        <v>3.9</v>
      </c>
      <c r="G261" s="2">
        <v>30</v>
      </c>
      <c r="H261" s="25">
        <f t="shared" ref="H261" si="41">F261*G261/100</f>
        <v>1.17</v>
      </c>
    </row>
    <row r="262" spans="1:9" x14ac:dyDescent="0.25">
      <c r="A262" s="1" t="s">
        <v>291</v>
      </c>
      <c r="B262" s="18" t="s">
        <v>215</v>
      </c>
      <c r="C262" s="2">
        <v>211</v>
      </c>
      <c r="D262" s="2">
        <v>12.1</v>
      </c>
      <c r="E262" s="2">
        <v>8.1999999999999993</v>
      </c>
      <c r="F262" s="2">
        <v>24.5</v>
      </c>
      <c r="G262" s="2">
        <v>30</v>
      </c>
      <c r="H262" s="25">
        <f t="shared" ref="H262" si="42">F262*G262/100</f>
        <v>7.35</v>
      </c>
    </row>
    <row r="263" spans="1:9" x14ac:dyDescent="0.25">
      <c r="A263" s="18" t="s">
        <v>27</v>
      </c>
      <c r="B263" s="18" t="s">
        <v>215</v>
      </c>
      <c r="C263" s="2">
        <v>614</v>
      </c>
      <c r="D263" s="2">
        <v>0.8</v>
      </c>
      <c r="E263" s="2">
        <v>68</v>
      </c>
      <c r="F263" s="2">
        <v>0.6</v>
      </c>
      <c r="G263" s="2">
        <v>60</v>
      </c>
      <c r="H263" s="25">
        <f t="shared" si="37"/>
        <v>0.36</v>
      </c>
    </row>
    <row r="264" spans="1:9" x14ac:dyDescent="0.25">
      <c r="A264" s="23" t="s">
        <v>230</v>
      </c>
      <c r="B264" s="18" t="s">
        <v>215</v>
      </c>
      <c r="C264" s="2">
        <v>515</v>
      </c>
      <c r="D264" s="2">
        <v>6.6</v>
      </c>
      <c r="E264" s="2">
        <v>33.6</v>
      </c>
      <c r="F264" s="2">
        <v>49.7</v>
      </c>
      <c r="G264" s="2">
        <v>25</v>
      </c>
      <c r="H264" s="25">
        <f t="shared" si="37"/>
        <v>12.425000000000001</v>
      </c>
      <c r="I264" s="22" t="s">
        <v>231</v>
      </c>
    </row>
    <row r="265" spans="1:9" x14ac:dyDescent="0.25">
      <c r="A265" s="23" t="s">
        <v>99</v>
      </c>
      <c r="B265" s="18" t="s">
        <v>215</v>
      </c>
      <c r="C265" s="2">
        <v>304</v>
      </c>
      <c r="D265" s="2">
        <v>0.6</v>
      </c>
      <c r="E265" s="2">
        <v>0</v>
      </c>
      <c r="F265" s="2">
        <v>80.3</v>
      </c>
      <c r="G265" s="2">
        <v>70</v>
      </c>
      <c r="H265" s="25">
        <f t="shared" si="37"/>
        <v>56.21</v>
      </c>
    </row>
    <row r="266" spans="1:9" x14ac:dyDescent="0.25">
      <c r="A266" s="23" t="s">
        <v>97</v>
      </c>
      <c r="B266" s="18" t="s">
        <v>215</v>
      </c>
      <c r="C266" s="2">
        <v>544</v>
      </c>
      <c r="D266" s="2">
        <v>6</v>
      </c>
      <c r="E266" s="2">
        <v>31.6</v>
      </c>
      <c r="F266" s="2">
        <v>57.3</v>
      </c>
      <c r="G266" s="2">
        <v>70</v>
      </c>
      <c r="H266" s="25">
        <f t="shared" si="37"/>
        <v>40.11</v>
      </c>
    </row>
    <row r="267" spans="1:9" x14ac:dyDescent="0.25">
      <c r="A267" s="23" t="s">
        <v>316</v>
      </c>
      <c r="B267" s="18" t="s">
        <v>215</v>
      </c>
      <c r="C267" s="2">
        <v>0</v>
      </c>
      <c r="D267" s="2">
        <v>0</v>
      </c>
      <c r="E267" s="2">
        <v>0</v>
      </c>
      <c r="F267" s="2">
        <v>7</v>
      </c>
      <c r="G267" s="2">
        <v>0</v>
      </c>
      <c r="H267" s="25">
        <f t="shared" ref="H267" si="43">F267*G267/100</f>
        <v>0</v>
      </c>
    </row>
    <row r="268" spans="1:9" x14ac:dyDescent="0.25">
      <c r="A268" s="23" t="s">
        <v>238</v>
      </c>
      <c r="B268" s="18" t="s">
        <v>215</v>
      </c>
      <c r="C268" s="2">
        <v>208</v>
      </c>
      <c r="D268" s="2">
        <v>0</v>
      </c>
      <c r="E268" s="2">
        <v>0</v>
      </c>
      <c r="F268" s="2">
        <v>7</v>
      </c>
      <c r="G268" s="2">
        <v>0</v>
      </c>
      <c r="H268" s="25">
        <f t="shared" si="37"/>
        <v>0</v>
      </c>
    </row>
    <row r="269" spans="1:9" x14ac:dyDescent="0.25">
      <c r="A269" s="23" t="s">
        <v>145</v>
      </c>
      <c r="B269" s="18" t="s">
        <v>215</v>
      </c>
      <c r="C269" s="2">
        <v>900</v>
      </c>
      <c r="D269" s="2">
        <v>0.1</v>
      </c>
      <c r="E269" s="2">
        <v>91</v>
      </c>
      <c r="F269" s="2">
        <v>8</v>
      </c>
      <c r="G269" s="2">
        <v>0</v>
      </c>
      <c r="H269" s="25">
        <f t="shared" si="37"/>
        <v>0</v>
      </c>
    </row>
    <row r="270" spans="1:9" x14ac:dyDescent="0.25">
      <c r="A270" s="23" t="s">
        <v>243</v>
      </c>
      <c r="B270" s="18" t="s">
        <v>215</v>
      </c>
      <c r="C270" s="2">
        <v>0</v>
      </c>
      <c r="D270" s="2">
        <v>0</v>
      </c>
      <c r="E270" s="2">
        <v>0</v>
      </c>
      <c r="F270" s="2">
        <v>0</v>
      </c>
      <c r="G270" s="2">
        <v>0</v>
      </c>
      <c r="H270" s="25">
        <f t="shared" si="37"/>
        <v>0</v>
      </c>
    </row>
    <row r="271" spans="1:9" x14ac:dyDescent="0.25">
      <c r="A271" s="23" t="s">
        <v>253</v>
      </c>
      <c r="B271" s="18" t="s">
        <v>215</v>
      </c>
      <c r="C271" s="2">
        <v>354</v>
      </c>
      <c r="D271" s="2">
        <v>7.83</v>
      </c>
      <c r="E271" s="2">
        <v>9.8800000000000008</v>
      </c>
      <c r="F271" s="2">
        <v>64.930000000000007</v>
      </c>
      <c r="G271" s="2">
        <v>0</v>
      </c>
      <c r="H271" s="25">
        <f t="shared" si="37"/>
        <v>0</v>
      </c>
    </row>
    <row r="272" spans="1:9" x14ac:dyDescent="0.25">
      <c r="A272" s="23" t="s">
        <v>258</v>
      </c>
      <c r="B272" s="18" t="s">
        <v>215</v>
      </c>
      <c r="C272" s="2">
        <v>435</v>
      </c>
      <c r="D272" s="2">
        <v>100</v>
      </c>
      <c r="E272" s="2">
        <v>0</v>
      </c>
      <c r="F272" s="2"/>
      <c r="G272" s="2"/>
      <c r="H272" s="25"/>
    </row>
    <row r="273" spans="1:8" x14ac:dyDescent="0.25">
      <c r="A273" s="23" t="s">
        <v>259</v>
      </c>
      <c r="B273" s="18" t="s">
        <v>215</v>
      </c>
      <c r="C273" s="2">
        <v>945</v>
      </c>
      <c r="D273" s="2">
        <v>0</v>
      </c>
      <c r="E273" s="2">
        <v>100</v>
      </c>
      <c r="F273" s="2">
        <v>0</v>
      </c>
      <c r="G273" s="2"/>
      <c r="H273" s="25"/>
    </row>
    <row r="274" spans="1:8" x14ac:dyDescent="0.25">
      <c r="A274" s="23" t="s">
        <v>260</v>
      </c>
      <c r="B274" s="18" t="s">
        <v>215</v>
      </c>
      <c r="C274" s="2">
        <v>420</v>
      </c>
      <c r="D274" s="2">
        <v>0</v>
      </c>
      <c r="E274" s="2">
        <v>0</v>
      </c>
      <c r="F274" s="2">
        <v>100</v>
      </c>
      <c r="G274" s="2"/>
      <c r="H274" s="25"/>
    </row>
    <row r="275" spans="1:8" x14ac:dyDescent="0.25">
      <c r="A275" s="23" t="s">
        <v>254</v>
      </c>
      <c r="B275" s="18" t="s">
        <v>215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5">
        <f t="shared" si="37"/>
        <v>0</v>
      </c>
    </row>
    <row r="276" spans="1:8" x14ac:dyDescent="0.25">
      <c r="A276" s="23" t="s">
        <v>257</v>
      </c>
      <c r="B276" s="18" t="s">
        <v>215</v>
      </c>
      <c r="C276" s="2">
        <v>6</v>
      </c>
      <c r="D276" s="2">
        <v>0</v>
      </c>
      <c r="E276" s="2">
        <v>0</v>
      </c>
      <c r="F276" s="2">
        <v>0</v>
      </c>
      <c r="G276" s="2">
        <v>0</v>
      </c>
      <c r="H276" s="25">
        <f t="shared" ref="H276:H277" si="44">F276*G276/100</f>
        <v>0</v>
      </c>
    </row>
    <row r="277" spans="1:8" x14ac:dyDescent="0.25">
      <c r="A277" s="23" t="s">
        <v>310</v>
      </c>
      <c r="B277" s="18" t="s">
        <v>215</v>
      </c>
      <c r="C277" s="2">
        <v>310</v>
      </c>
      <c r="D277" s="2">
        <v>11</v>
      </c>
      <c r="E277" s="2">
        <v>6</v>
      </c>
      <c r="F277" s="2">
        <v>65</v>
      </c>
      <c r="G277" s="2">
        <v>60</v>
      </c>
      <c r="H277" s="25">
        <f t="shared" si="44"/>
        <v>39</v>
      </c>
    </row>
    <row r="278" spans="1:8" x14ac:dyDescent="0.25">
      <c r="A278" s="23" t="s">
        <v>125</v>
      </c>
      <c r="B278" s="18" t="s">
        <v>215</v>
      </c>
      <c r="C278" s="2">
        <v>387</v>
      </c>
      <c r="D278" s="2">
        <v>0</v>
      </c>
      <c r="E278" s="2">
        <v>0</v>
      </c>
      <c r="F278" s="2">
        <v>99.98</v>
      </c>
      <c r="G278" s="2">
        <v>70</v>
      </c>
      <c r="H278" s="25">
        <f t="shared" ref="H278" si="45">F278*G278/100</f>
        <v>69.986000000000004</v>
      </c>
    </row>
    <row r="279" spans="1:8" x14ac:dyDescent="0.25">
      <c r="A279" s="23" t="s">
        <v>283</v>
      </c>
      <c r="B279" s="18" t="s">
        <v>215</v>
      </c>
      <c r="C279" s="2">
        <v>1.7</v>
      </c>
      <c r="D279" s="2">
        <v>0</v>
      </c>
      <c r="E279" s="2">
        <v>0</v>
      </c>
      <c r="F279" s="2">
        <v>0</v>
      </c>
      <c r="G279" s="2">
        <v>0</v>
      </c>
      <c r="H279" s="25">
        <f t="shared" ref="H279" si="46">F279*G279/100</f>
        <v>0</v>
      </c>
    </row>
    <row r="280" spans="1:8" x14ac:dyDescent="0.25">
      <c r="A280" s="23" t="s">
        <v>282</v>
      </c>
      <c r="B280" s="18" t="s">
        <v>215</v>
      </c>
      <c r="C280" s="2">
        <v>20</v>
      </c>
      <c r="D280" s="2">
        <v>0</v>
      </c>
      <c r="E280" s="2">
        <v>0</v>
      </c>
      <c r="F280" s="2">
        <v>0</v>
      </c>
      <c r="G280" s="2">
        <v>0</v>
      </c>
      <c r="H280" s="25">
        <f t="shared" ref="H280" si="47">F280*G280/100</f>
        <v>0</v>
      </c>
    </row>
    <row r="281" spans="1:8" x14ac:dyDescent="0.25">
      <c r="A281" s="18"/>
      <c r="B281" s="18"/>
      <c r="C281" s="2"/>
      <c r="D281" s="2"/>
      <c r="E281" s="2"/>
      <c r="F281" s="2"/>
      <c r="G281" s="2"/>
      <c r="H281" s="25"/>
    </row>
  </sheetData>
  <sortState ref="A28:I34">
    <sortCondition ref="A28:A34"/>
  </sortState>
  <printOptions gridLines="1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8"/>
  <sheetViews>
    <sheetView tabSelected="1" workbookViewId="0">
      <selection activeCell="L57" sqref="L57"/>
    </sheetView>
    <sheetView workbookViewId="1"/>
    <sheetView tabSelected="1" workbookViewId="2"/>
  </sheetViews>
  <sheetFormatPr defaultRowHeight="12.5" x14ac:dyDescent="0.25"/>
  <cols>
    <col min="2" max="2" width="23.7265625" customWidth="1"/>
    <col min="10" max="10" width="7.90625" customWidth="1"/>
    <col min="12" max="12" width="23.7265625" customWidth="1"/>
    <col min="22" max="22" width="18.7265625" customWidth="1"/>
    <col min="32" max="32" width="23.90625" customWidth="1"/>
  </cols>
  <sheetData>
    <row r="1" spans="2:10" ht="22" x14ac:dyDescent="0.25">
      <c r="B1" s="47" t="s">
        <v>288</v>
      </c>
    </row>
    <row r="3" spans="2:10" ht="14" x14ac:dyDescent="0.3">
      <c r="B3" s="69" t="s">
        <v>325</v>
      </c>
    </row>
    <row r="4" spans="2:10" x14ac:dyDescent="0.25">
      <c r="E4" s="39" t="s">
        <v>333</v>
      </c>
      <c r="F4" s="45"/>
      <c r="G4" s="39" t="s">
        <v>129</v>
      </c>
    </row>
    <row r="5" spans="2:10" x14ac:dyDescent="0.25">
      <c r="D5" s="46" t="s">
        <v>318</v>
      </c>
      <c r="E5" s="56">
        <v>0.37</v>
      </c>
      <c r="F5" s="63" t="s">
        <v>318</v>
      </c>
      <c r="G5" s="64">
        <f>C12*E5</f>
        <v>74</v>
      </c>
    </row>
    <row r="6" spans="2:10" x14ac:dyDescent="0.25">
      <c r="D6" s="46" t="s">
        <v>274</v>
      </c>
      <c r="E6" s="56">
        <v>0.25</v>
      </c>
      <c r="F6" s="45"/>
    </row>
    <row r="7" spans="2:10" x14ac:dyDescent="0.25">
      <c r="B7" s="57" t="s">
        <v>331</v>
      </c>
      <c r="C7" s="49"/>
      <c r="D7" s="46" t="s">
        <v>312</v>
      </c>
      <c r="E7" s="49">
        <f>1-E6</f>
        <v>0.75</v>
      </c>
      <c r="F7" s="45"/>
      <c r="G7" s="43"/>
      <c r="H7" s="16"/>
    </row>
    <row r="8" spans="2:10" x14ac:dyDescent="0.25">
      <c r="B8" s="51"/>
      <c r="D8" s="46" t="s">
        <v>313</v>
      </c>
      <c r="E8" s="56">
        <v>0.1</v>
      </c>
      <c r="F8" s="45"/>
      <c r="G8" s="51"/>
      <c r="H8" s="43"/>
    </row>
    <row r="9" spans="2:10" x14ac:dyDescent="0.25">
      <c r="D9" s="46" t="s">
        <v>275</v>
      </c>
      <c r="E9" s="53">
        <v>0.5</v>
      </c>
      <c r="F9" s="45"/>
      <c r="G9" s="51"/>
      <c r="I9" s="58" t="s">
        <v>302</v>
      </c>
      <c r="J9" s="58" t="s">
        <v>320</v>
      </c>
    </row>
    <row r="10" spans="2:10" x14ac:dyDescent="0.25">
      <c r="B10" s="51"/>
      <c r="C10" s="20"/>
      <c r="D10" s="46" t="s">
        <v>276</v>
      </c>
      <c r="E10" s="53">
        <v>0.5</v>
      </c>
      <c r="F10" s="48"/>
      <c r="G10" s="58">
        <v>100</v>
      </c>
      <c r="H10" s="49">
        <f>G10/C12</f>
        <v>0.5</v>
      </c>
      <c r="I10" s="58">
        <v>60</v>
      </c>
      <c r="J10" s="68">
        <f>C19-I10</f>
        <v>236</v>
      </c>
    </row>
    <row r="11" spans="2:10" ht="13" x14ac:dyDescent="0.3">
      <c r="B11" s="10" t="s">
        <v>0</v>
      </c>
      <c r="C11" s="7" t="s">
        <v>129</v>
      </c>
      <c r="D11" s="8" t="s">
        <v>2</v>
      </c>
      <c r="E11" s="10" t="s">
        <v>217</v>
      </c>
      <c r="F11" s="10" t="s">
        <v>156</v>
      </c>
      <c r="G11" s="9" t="s">
        <v>216</v>
      </c>
      <c r="H11" s="10" t="s">
        <v>158</v>
      </c>
      <c r="I11" s="10" t="s">
        <v>157</v>
      </c>
      <c r="J11" s="10" t="s">
        <v>236</v>
      </c>
    </row>
    <row r="12" spans="2:10" ht="14" x14ac:dyDescent="0.3">
      <c r="B12" s="19" t="s">
        <v>239</v>
      </c>
      <c r="C12" s="6">
        <v>200</v>
      </c>
      <c r="D12" s="5">
        <f t="shared" ref="D12:D17" si="0">IF(B12&lt;&gt;"",VLOOKUP(B12,Tabella,3,FALSE),0)</f>
        <v>350</v>
      </c>
      <c r="E12" s="44">
        <f>IF(C12&lt;&gt;0,C12*D12/100,0)</f>
        <v>700</v>
      </c>
      <c r="F12" s="32">
        <f t="shared" ref="F12:F17" si="1">IF(AND(B12&lt;&gt;"",C12&lt;&gt;0),VLOOKUP(B12,Tabella,4,FALSE)*C12/100,0)</f>
        <v>24</v>
      </c>
      <c r="G12" s="33">
        <f t="shared" ref="G12:G17" si="2">IF(AND(B12&lt;&gt;"",C12&lt;&gt;0),VLOOKUP(B12,Tabella,5,FALSE)*C12/100,0)</f>
        <v>4.5</v>
      </c>
      <c r="H12" s="34">
        <f t="shared" ref="H12:H17" si="3">IF(AND(B12&lt;&gt;"",C12&lt;&gt;0),VLOOKUP(B12,Tabella,6,FALSE)*C12/100,0)</f>
        <v>128</v>
      </c>
      <c r="I12" s="5">
        <f t="shared" ref="I12:I17" si="4">IF(AND(B12&lt;&gt;"",C12&lt;&gt;0),VLOOKUP(B12,Tabella,7,FALSE),0)</f>
        <v>60</v>
      </c>
      <c r="J12" s="30">
        <f>H12*I12/100</f>
        <v>76.8</v>
      </c>
    </row>
    <row r="13" spans="2:10" ht="14" x14ac:dyDescent="0.3">
      <c r="B13" s="54" t="s">
        <v>147</v>
      </c>
      <c r="C13" s="55">
        <f>G5*E6</f>
        <v>18.5</v>
      </c>
      <c r="D13" s="5">
        <f t="shared" si="0"/>
        <v>43</v>
      </c>
      <c r="E13" s="44">
        <f>IF(C13&lt;&gt;0,C13*D13/100,0)</f>
        <v>7.9550000000000001</v>
      </c>
      <c r="F13" s="32">
        <f t="shared" si="1"/>
        <v>2.0350000000000001</v>
      </c>
      <c r="G13" s="33">
        <f t="shared" si="2"/>
        <v>3.7000000000000005E-2</v>
      </c>
      <c r="H13" s="34">
        <f t="shared" si="3"/>
        <v>0.1295</v>
      </c>
      <c r="I13" s="5">
        <f t="shared" si="4"/>
        <v>0</v>
      </c>
      <c r="J13" s="30">
        <f>H13*I13/100</f>
        <v>0</v>
      </c>
    </row>
    <row r="14" spans="2:10" ht="14" x14ac:dyDescent="0.3">
      <c r="B14" s="54" t="s">
        <v>243</v>
      </c>
      <c r="C14" s="55">
        <f>G5*E7</f>
        <v>55.5</v>
      </c>
      <c r="D14" s="5">
        <f t="shared" si="0"/>
        <v>0</v>
      </c>
      <c r="E14" s="44">
        <f>IF(C14&lt;&gt;0,C14*D14/100,0)</f>
        <v>0</v>
      </c>
      <c r="F14" s="32">
        <f t="shared" si="1"/>
        <v>0</v>
      </c>
      <c r="G14" s="33">
        <f t="shared" si="2"/>
        <v>0</v>
      </c>
      <c r="H14" s="34">
        <f t="shared" si="3"/>
        <v>0</v>
      </c>
      <c r="I14" s="5">
        <f t="shared" si="4"/>
        <v>0</v>
      </c>
      <c r="J14" s="30">
        <f>H14*I14/100</f>
        <v>0</v>
      </c>
    </row>
    <row r="15" spans="2:10" ht="14" x14ac:dyDescent="0.3">
      <c r="B15" s="19" t="s">
        <v>316</v>
      </c>
      <c r="C15" s="6">
        <f>C12*E8</f>
        <v>20</v>
      </c>
      <c r="D15" s="5">
        <f t="shared" si="0"/>
        <v>0</v>
      </c>
      <c r="E15" s="44">
        <f>IF(C15&lt;&gt;0,C15*D15/100,0)</f>
        <v>0</v>
      </c>
      <c r="F15" s="32">
        <f t="shared" si="1"/>
        <v>0</v>
      </c>
      <c r="G15" s="33">
        <f t="shared" si="2"/>
        <v>0</v>
      </c>
      <c r="H15" s="34">
        <f t="shared" si="3"/>
        <v>1.4</v>
      </c>
      <c r="I15" s="5">
        <f t="shared" si="4"/>
        <v>0</v>
      </c>
      <c r="J15" s="30">
        <f>H15*I15/100</f>
        <v>0</v>
      </c>
    </row>
    <row r="16" spans="2:10" ht="14" x14ac:dyDescent="0.3">
      <c r="B16" s="19" t="s">
        <v>253</v>
      </c>
      <c r="C16" s="41">
        <f>C12*E9/100</f>
        <v>1</v>
      </c>
      <c r="D16" s="5">
        <f t="shared" si="0"/>
        <v>354</v>
      </c>
      <c r="E16" s="44">
        <f t="shared" ref="E16:E17" si="5">IF(C16&lt;&gt;0,C16*D16/100,0)</f>
        <v>3.54</v>
      </c>
      <c r="F16" s="32">
        <f t="shared" si="1"/>
        <v>7.8299999999999995E-2</v>
      </c>
      <c r="G16" s="33">
        <f t="shared" si="2"/>
        <v>9.8800000000000013E-2</v>
      </c>
      <c r="H16" s="34">
        <f t="shared" si="3"/>
        <v>0.6493000000000001</v>
      </c>
      <c r="I16" s="5">
        <f t="shared" si="4"/>
        <v>0</v>
      </c>
      <c r="J16" s="30">
        <f t="shared" ref="J16:J17" si="6">H16*I16/100</f>
        <v>0</v>
      </c>
    </row>
    <row r="17" spans="2:10" ht="14" x14ac:dyDescent="0.3">
      <c r="B17" s="19" t="s">
        <v>254</v>
      </c>
      <c r="C17" s="41">
        <f>C12*E10/100</f>
        <v>1</v>
      </c>
      <c r="D17" s="5">
        <f t="shared" si="0"/>
        <v>0</v>
      </c>
      <c r="E17" s="44">
        <f t="shared" si="5"/>
        <v>0</v>
      </c>
      <c r="F17" s="32">
        <f t="shared" si="1"/>
        <v>0</v>
      </c>
      <c r="G17" s="33">
        <f t="shared" si="2"/>
        <v>0</v>
      </c>
      <c r="H17" s="34">
        <f t="shared" si="3"/>
        <v>0</v>
      </c>
      <c r="I17" s="5">
        <f t="shared" si="4"/>
        <v>0</v>
      </c>
      <c r="J17" s="30">
        <f t="shared" si="6"/>
        <v>0</v>
      </c>
    </row>
    <row r="18" spans="2:10" ht="14" x14ac:dyDescent="0.3">
      <c r="B18" s="19"/>
      <c r="C18" s="6"/>
      <c r="D18" s="5"/>
      <c r="E18" s="4"/>
      <c r="F18" s="40">
        <f>SUM(F12:F17)</f>
        <v>26.113299999999999</v>
      </c>
      <c r="G18" s="40">
        <f>SUM(G12:G17)</f>
        <v>4.6357999999999997</v>
      </c>
      <c r="H18" s="40">
        <f>SUM(H12:H17)</f>
        <v>130.17880000000002</v>
      </c>
      <c r="I18" s="4"/>
      <c r="J18" s="38"/>
    </row>
    <row r="19" spans="2:10" ht="13" x14ac:dyDescent="0.3">
      <c r="B19" s="52"/>
      <c r="C19" s="31">
        <f>SUM(C12:C17)</f>
        <v>296</v>
      </c>
      <c r="D19" s="31"/>
      <c r="E19" s="28">
        <f>SUM(E12:E15)</f>
        <v>707.95500000000004</v>
      </c>
      <c r="F19" s="29">
        <f>F18/SUM(F18:H18)</f>
        <v>0.16226707736818782</v>
      </c>
      <c r="G19" s="29">
        <f>G18/SUM(F18:H18)</f>
        <v>2.8806689206781415E-2</v>
      </c>
      <c r="H19" s="29">
        <f>H18/SUM(F18:H18)</f>
        <v>0.80892623342503078</v>
      </c>
      <c r="I19" s="27">
        <f>I12</f>
        <v>60</v>
      </c>
      <c r="J19" s="27">
        <f>J12</f>
        <v>76.8</v>
      </c>
    </row>
    <row r="20" spans="2:10" x14ac:dyDescent="0.25">
      <c r="D20" s="39" t="s">
        <v>245</v>
      </c>
    </row>
    <row r="21" spans="2:10" ht="13" x14ac:dyDescent="0.3">
      <c r="B21" s="19" t="s">
        <v>314</v>
      </c>
      <c r="C21" s="36" t="s">
        <v>244</v>
      </c>
      <c r="D21" s="37">
        <f>364*100/E21</f>
        <v>152.19046408316913</v>
      </c>
      <c r="E21" s="37">
        <f>E19*100/C19</f>
        <v>239.17398648648648</v>
      </c>
      <c r="F21" s="50">
        <f>F18*100/C19</f>
        <v>8.8220608108108109</v>
      </c>
      <c r="G21" s="50">
        <f>G18*100/C19</f>
        <v>1.5661486486486487</v>
      </c>
      <c r="H21" s="50">
        <f>H18*100/C19</f>
        <v>43.979324324324331</v>
      </c>
      <c r="I21" s="35">
        <f>I19</f>
        <v>60</v>
      </c>
      <c r="J21" s="35">
        <f>J12*100/C12</f>
        <v>38.4</v>
      </c>
    </row>
    <row r="23" spans="2:10" ht="13" x14ac:dyDescent="0.3">
      <c r="B23" s="7" t="s">
        <v>130</v>
      </c>
      <c r="C23" s="7" t="s">
        <v>129</v>
      </c>
      <c r="D23" s="8" t="s">
        <v>245</v>
      </c>
      <c r="E23" s="10" t="s">
        <v>217</v>
      </c>
      <c r="F23" s="10" t="s">
        <v>156</v>
      </c>
      <c r="G23" s="9" t="s">
        <v>216</v>
      </c>
      <c r="H23" s="10" t="s">
        <v>158</v>
      </c>
      <c r="I23" s="10" t="s">
        <v>157</v>
      </c>
      <c r="J23" s="10" t="s">
        <v>236</v>
      </c>
    </row>
    <row r="24" spans="2:10" ht="13" x14ac:dyDescent="0.3">
      <c r="B24" s="19" t="s">
        <v>345</v>
      </c>
      <c r="C24" s="36" t="s">
        <v>244</v>
      </c>
      <c r="D24" s="37">
        <f t="shared" ref="D24:J24" si="7">D21</f>
        <v>152.19046408316913</v>
      </c>
      <c r="E24" s="37">
        <f t="shared" si="7"/>
        <v>239.17398648648648</v>
      </c>
      <c r="F24" s="50">
        <f t="shared" si="7"/>
        <v>8.8220608108108109</v>
      </c>
      <c r="G24" s="50">
        <f t="shared" si="7"/>
        <v>1.5661486486486487</v>
      </c>
      <c r="H24" s="50">
        <f t="shared" si="7"/>
        <v>43.979324324324331</v>
      </c>
      <c r="I24" s="35">
        <f t="shared" si="7"/>
        <v>60</v>
      </c>
      <c r="J24" s="35">
        <f t="shared" si="7"/>
        <v>38.4</v>
      </c>
    </row>
    <row r="25" spans="2:10" ht="13" x14ac:dyDescent="0.3">
      <c r="B25" s="19" t="s">
        <v>327</v>
      </c>
      <c r="C25" s="36" t="s">
        <v>244</v>
      </c>
      <c r="D25" s="37">
        <f>364*100/E25</f>
        <v>117.06958775628395</v>
      </c>
      <c r="E25" s="37">
        <f>E24*130/100</f>
        <v>310.92618243243243</v>
      </c>
      <c r="F25" s="50">
        <f>F24</f>
        <v>8.8220608108108109</v>
      </c>
      <c r="G25" s="50">
        <f>G24</f>
        <v>1.5661486486486487</v>
      </c>
      <c r="H25" s="50">
        <f>H24</f>
        <v>43.979324324324331</v>
      </c>
      <c r="I25" s="35">
        <f>I24</f>
        <v>60</v>
      </c>
      <c r="J25" s="35">
        <f>J24</f>
        <v>38.4</v>
      </c>
    </row>
    <row r="26" spans="2:10" ht="13" x14ac:dyDescent="0.3">
      <c r="B26" s="19" t="s">
        <v>336</v>
      </c>
      <c r="C26" s="36" t="s">
        <v>244</v>
      </c>
      <c r="D26" s="37">
        <v>146</v>
      </c>
      <c r="E26" s="37">
        <v>250</v>
      </c>
      <c r="F26" s="50">
        <v>8.4</v>
      </c>
      <c r="G26" s="50">
        <v>1.6</v>
      </c>
      <c r="H26" s="50">
        <f t="shared" ref="H26:J26" si="8">H25</f>
        <v>43.979324324324331</v>
      </c>
      <c r="I26" s="35">
        <f t="shared" si="8"/>
        <v>60</v>
      </c>
      <c r="J26" s="35">
        <f t="shared" si="8"/>
        <v>38.4</v>
      </c>
    </row>
    <row r="27" spans="2:10" ht="13" x14ac:dyDescent="0.3">
      <c r="B27" s="19" t="s">
        <v>327</v>
      </c>
      <c r="C27" s="36" t="s">
        <v>244</v>
      </c>
      <c r="D27" s="37">
        <f>364*100/E27</f>
        <v>112</v>
      </c>
      <c r="E27" s="37">
        <f>E26*130/100</f>
        <v>325</v>
      </c>
      <c r="F27" s="50">
        <f>F26</f>
        <v>8.4</v>
      </c>
      <c r="G27" s="50">
        <f t="shared" ref="G27:J27" si="9">G26</f>
        <v>1.6</v>
      </c>
      <c r="H27" s="50">
        <f t="shared" si="9"/>
        <v>43.979324324324331</v>
      </c>
      <c r="I27" s="35">
        <f t="shared" si="9"/>
        <v>60</v>
      </c>
      <c r="J27" s="35">
        <f t="shared" si="9"/>
        <v>38.4</v>
      </c>
    </row>
    <row r="29" spans="2:10" x14ac:dyDescent="0.25">
      <c r="C29" s="39" t="s">
        <v>347</v>
      </c>
      <c r="D29" s="39" t="s">
        <v>348</v>
      </c>
      <c r="E29" s="39" t="s">
        <v>349</v>
      </c>
      <c r="G29" s="39" t="s">
        <v>346</v>
      </c>
      <c r="H29" s="39" t="s">
        <v>350</v>
      </c>
    </row>
    <row r="30" spans="2:10" x14ac:dyDescent="0.25">
      <c r="C30" s="43">
        <v>80</v>
      </c>
      <c r="D30" s="43">
        <f>D21*C30/100</f>
        <v>121.75237126653531</v>
      </c>
      <c r="E30" s="43">
        <f>D25*C30/100</f>
        <v>93.655670205027164</v>
      </c>
      <c r="G30" s="16">
        <v>130</v>
      </c>
      <c r="H30" s="16">
        <v>100</v>
      </c>
    </row>
    <row r="31" spans="2:10" x14ac:dyDescent="0.25">
      <c r="G31" s="43">
        <f>E21*G30/100</f>
        <v>310.92618243243243</v>
      </c>
    </row>
    <row r="32" spans="2:10" x14ac:dyDescent="0.25">
      <c r="C32" s="46" t="s">
        <v>337</v>
      </c>
      <c r="D32" s="70">
        <f>(F12+F13)/C12</f>
        <v>0.13017500000000001</v>
      </c>
    </row>
    <row r="34" spans="2:10" ht="14" x14ac:dyDescent="0.3">
      <c r="B34" s="69" t="s">
        <v>334</v>
      </c>
      <c r="H34" s="43"/>
    </row>
    <row r="35" spans="2:10" ht="13" x14ac:dyDescent="0.3">
      <c r="B35" s="42"/>
      <c r="H35" s="43"/>
    </row>
    <row r="36" spans="2:10" x14ac:dyDescent="0.25">
      <c r="D36" s="39" t="s">
        <v>321</v>
      </c>
      <c r="E36" s="22" t="s">
        <v>319</v>
      </c>
      <c r="F36" s="39" t="s">
        <v>320</v>
      </c>
      <c r="G36" s="39" t="s">
        <v>322</v>
      </c>
      <c r="H36" s="43"/>
      <c r="I36" s="16"/>
    </row>
    <row r="37" spans="2:10" x14ac:dyDescent="0.25">
      <c r="B37" s="39" t="s">
        <v>328</v>
      </c>
      <c r="C37" s="59" t="s">
        <v>300</v>
      </c>
      <c r="D37" s="60">
        <v>0</v>
      </c>
      <c r="E37" s="60">
        <v>60</v>
      </c>
      <c r="F37" s="60">
        <f>E37*0.9</f>
        <v>54</v>
      </c>
      <c r="G37" s="60">
        <f>D37*F37</f>
        <v>0</v>
      </c>
      <c r="I37" s="57" t="s">
        <v>331</v>
      </c>
      <c r="J37" s="49"/>
    </row>
    <row r="38" spans="2:10" x14ac:dyDescent="0.25">
      <c r="B38" s="39" t="s">
        <v>329</v>
      </c>
      <c r="C38" s="61" t="s">
        <v>330</v>
      </c>
      <c r="D38" s="62">
        <v>0</v>
      </c>
      <c r="H38" s="16"/>
    </row>
    <row r="39" spans="2:10" x14ac:dyDescent="0.25">
      <c r="B39" s="48"/>
      <c r="D39" s="39"/>
      <c r="E39" s="39" t="s">
        <v>333</v>
      </c>
      <c r="G39" s="65" t="s">
        <v>129</v>
      </c>
      <c r="H39" s="16"/>
      <c r="I39" s="16"/>
    </row>
    <row r="40" spans="2:10" x14ac:dyDescent="0.25">
      <c r="D40" s="46" t="s">
        <v>301</v>
      </c>
      <c r="E40" s="56">
        <v>0.36</v>
      </c>
      <c r="F40" s="63" t="s">
        <v>301</v>
      </c>
      <c r="G40" s="64">
        <f>E40*C47</f>
        <v>180</v>
      </c>
      <c r="H40" s="16"/>
    </row>
    <row r="41" spans="2:10" x14ac:dyDescent="0.25">
      <c r="B41" s="57"/>
      <c r="D41" s="46" t="s">
        <v>300</v>
      </c>
      <c r="E41" s="49">
        <f>IF(J41="A",G37/G40,D38/G40)</f>
        <v>0</v>
      </c>
      <c r="I41" s="16" t="s">
        <v>324</v>
      </c>
      <c r="J41" s="66" t="s">
        <v>323</v>
      </c>
    </row>
    <row r="42" spans="2:10" x14ac:dyDescent="0.25">
      <c r="D42" s="46" t="s">
        <v>289</v>
      </c>
      <c r="E42" s="49">
        <f>1-E41</f>
        <v>1</v>
      </c>
      <c r="F42" s="46"/>
    </row>
    <row r="43" spans="2:10" x14ac:dyDescent="0.25">
      <c r="D43" s="46" t="s">
        <v>313</v>
      </c>
      <c r="E43" s="56">
        <v>0.1</v>
      </c>
      <c r="F43" s="46"/>
      <c r="G43" s="43"/>
    </row>
    <row r="44" spans="2:10" x14ac:dyDescent="0.25">
      <c r="D44" s="46" t="s">
        <v>275</v>
      </c>
      <c r="E44" s="53">
        <v>0.5</v>
      </c>
      <c r="F44" s="46"/>
      <c r="G44" s="43"/>
      <c r="I44" s="58" t="s">
        <v>302</v>
      </c>
      <c r="J44" s="58" t="s">
        <v>320</v>
      </c>
    </row>
    <row r="45" spans="2:10" x14ac:dyDescent="0.25">
      <c r="D45" s="46" t="s">
        <v>276</v>
      </c>
      <c r="E45" s="53">
        <v>0.5</v>
      </c>
      <c r="F45" s="48"/>
      <c r="G45" s="58">
        <v>210</v>
      </c>
      <c r="H45" s="67">
        <f>G45/C47</f>
        <v>0.42</v>
      </c>
      <c r="I45" s="58">
        <v>60</v>
      </c>
      <c r="J45" s="68">
        <f>C54-I45</f>
        <v>675</v>
      </c>
    </row>
    <row r="46" spans="2:10" ht="13" x14ac:dyDescent="0.3">
      <c r="B46" s="10" t="s">
        <v>0</v>
      </c>
      <c r="C46" s="7" t="s">
        <v>129</v>
      </c>
      <c r="D46" s="8" t="s">
        <v>2</v>
      </c>
      <c r="E46" s="10" t="s">
        <v>217</v>
      </c>
      <c r="F46" s="10" t="s">
        <v>156</v>
      </c>
      <c r="G46" s="9" t="s">
        <v>216</v>
      </c>
      <c r="H46" s="10" t="s">
        <v>158</v>
      </c>
      <c r="I46" s="10" t="s">
        <v>157</v>
      </c>
      <c r="J46" s="10" t="s">
        <v>236</v>
      </c>
    </row>
    <row r="47" spans="2:10" ht="14" x14ac:dyDescent="0.3">
      <c r="B47" s="19" t="s">
        <v>148</v>
      </c>
      <c r="C47" s="6">
        <v>500</v>
      </c>
      <c r="D47" s="5">
        <f>IF(B47&lt;&gt;"",VLOOKUP(B47,Tabella,3,FALSE),0)</f>
        <v>353</v>
      </c>
      <c r="E47" s="44">
        <f>IF(C47&lt;&gt;0,C47*D47/100,0)</f>
        <v>1765</v>
      </c>
      <c r="F47" s="32">
        <f>IF(AND(B47&lt;&gt;"",C47&lt;&gt;0),VLOOKUP(B47,Tabella,4,FALSE)*C47/100,0)</f>
        <v>57.5</v>
      </c>
      <c r="G47" s="33">
        <f>IF(AND(B47&lt;&gt;"",C47&lt;&gt;0),VLOOKUP(B47,Tabella,5,FALSE)*C47/100,0)</f>
        <v>7</v>
      </c>
      <c r="H47" s="34">
        <f>IF(AND(B47&lt;&gt;"",C47&lt;&gt;0),VLOOKUP(B47,Tabella,6,FALSE)*C47/100,0)</f>
        <v>395</v>
      </c>
      <c r="I47" s="5">
        <f>IF(AND(B47&lt;&gt;"",C47&lt;&gt;0),VLOOKUP(B47,Tabella,7,FALSE),0)</f>
        <v>60</v>
      </c>
      <c r="J47" s="30">
        <f>H47*I47/100</f>
        <v>237</v>
      </c>
    </row>
    <row r="48" spans="2:10" ht="14" x14ac:dyDescent="0.3">
      <c r="B48" s="54" t="s">
        <v>85</v>
      </c>
      <c r="C48" s="55">
        <f>IF(J41="A",G37,D38)</f>
        <v>0</v>
      </c>
      <c r="D48" s="5">
        <f>IF(B48&lt;&gt;"",VLOOKUP(B48,Tabella,3,FALSE),0)</f>
        <v>128</v>
      </c>
      <c r="E48" s="44">
        <f>IF(C48&lt;&gt;0,C48*D48/100,0)</f>
        <v>0</v>
      </c>
      <c r="F48" s="32">
        <f>IF(AND(B48&lt;&gt;"",C48&lt;&gt;0),VLOOKUP(B48,Tabella,4,FALSE)*C48/100,0)</f>
        <v>0</v>
      </c>
      <c r="G48" s="33">
        <f>IF(AND(B48&lt;&gt;"",C48&lt;&gt;0),VLOOKUP(B48,Tabella,5,FALSE)*C48/100,0)</f>
        <v>0</v>
      </c>
      <c r="H48" s="34">
        <f>IF(AND(B48&lt;&gt;"",C48&lt;&gt;0),VLOOKUP(B48,Tabella,6,FALSE)*C48/100,0)</f>
        <v>0</v>
      </c>
      <c r="I48" s="5">
        <f>IF(AND(B48&lt;&gt;"",C48&lt;&gt;0),VLOOKUP(B48,Tabella,7,FALSE),0)</f>
        <v>0</v>
      </c>
      <c r="J48" s="30">
        <f>H48*I48/100</f>
        <v>0</v>
      </c>
    </row>
    <row r="49" spans="2:10" ht="14" x14ac:dyDescent="0.3">
      <c r="B49" s="54" t="s">
        <v>243</v>
      </c>
      <c r="C49" s="55">
        <f>E42*G40</f>
        <v>180</v>
      </c>
      <c r="D49" s="5">
        <f>IF(B49&lt;&gt;"",VLOOKUP(B49,Tabella,3,FALSE),0)</f>
        <v>0</v>
      </c>
      <c r="E49" s="44">
        <f>IF(C49&lt;&gt;0,C49*D49/100,0)</f>
        <v>0</v>
      </c>
      <c r="F49" s="32">
        <f>IF(AND(B49&lt;&gt;"",C49&lt;&gt;0),VLOOKUP(B49,Tabella,4,FALSE)*C49/100,0)</f>
        <v>0</v>
      </c>
      <c r="G49" s="33">
        <f>IF(AND(B49&lt;&gt;"",C49&lt;&gt;0),VLOOKUP(B49,Tabella,5,FALSE)*C49/100,0)</f>
        <v>0</v>
      </c>
      <c r="H49" s="34">
        <f>IF(AND(B49&lt;&gt;"",C49&lt;&gt;0),VLOOKUP(B49,Tabella,6,FALSE)*C49/100,0)</f>
        <v>0</v>
      </c>
      <c r="I49" s="5">
        <f>IF(AND(B49&lt;&gt;"",C49&lt;&gt;0),VLOOKUP(B49,Tabella,7,FALSE),0)</f>
        <v>0</v>
      </c>
      <c r="J49" s="30">
        <f>H49*I49/100</f>
        <v>0</v>
      </c>
    </row>
    <row r="50" spans="2:10" ht="14" x14ac:dyDescent="0.3">
      <c r="B50" s="19" t="s">
        <v>316</v>
      </c>
      <c r="C50" s="6">
        <f>C47*E43</f>
        <v>50</v>
      </c>
      <c r="D50" s="5">
        <f t="shared" ref="D50:D52" si="10">IF(B50&lt;&gt;"",VLOOKUP(B50,Tabella,3,FALSE),0)</f>
        <v>0</v>
      </c>
      <c r="E50" s="44">
        <f>IF(C50&lt;&gt;0,C50*D50/100,0)</f>
        <v>0</v>
      </c>
      <c r="F50" s="32">
        <f t="shared" ref="F50:F52" si="11">IF(AND(B50&lt;&gt;"",C50&lt;&gt;0),VLOOKUP(B50,Tabella,4,FALSE)*C50/100,0)</f>
        <v>0</v>
      </c>
      <c r="G50" s="33">
        <f t="shared" ref="G50:G52" si="12">IF(AND(B50&lt;&gt;"",C50&lt;&gt;0),VLOOKUP(B50,Tabella,5,FALSE)*C50/100,0)</f>
        <v>0</v>
      </c>
      <c r="H50" s="34">
        <f t="shared" ref="H50:H52" si="13">IF(AND(B50&lt;&gt;"",C50&lt;&gt;0),VLOOKUP(B50,Tabella,6,FALSE)*C50/100,0)</f>
        <v>3.5</v>
      </c>
      <c r="I50" s="5">
        <f t="shared" ref="I50:I52" si="14">IF(AND(B50&lt;&gt;"",C50&lt;&gt;0),VLOOKUP(B50,Tabella,7,FALSE),0)</f>
        <v>0</v>
      </c>
      <c r="J50" s="30">
        <f>H50*I50/100</f>
        <v>0</v>
      </c>
    </row>
    <row r="51" spans="2:10" ht="14" x14ac:dyDescent="0.3">
      <c r="B51" s="19" t="s">
        <v>253</v>
      </c>
      <c r="C51" s="41">
        <f>C47*E44/100</f>
        <v>2.5</v>
      </c>
      <c r="D51" s="5">
        <f t="shared" si="10"/>
        <v>354</v>
      </c>
      <c r="E51" s="44">
        <f t="shared" ref="E51:E52" si="15">IF(C51&lt;&gt;0,C51*D51/100,0)</f>
        <v>8.85</v>
      </c>
      <c r="F51" s="32">
        <f t="shared" si="11"/>
        <v>0.19574999999999998</v>
      </c>
      <c r="G51" s="33">
        <f t="shared" si="12"/>
        <v>0.24700000000000003</v>
      </c>
      <c r="H51" s="34">
        <f t="shared" si="13"/>
        <v>1.6232500000000001</v>
      </c>
      <c r="I51" s="5">
        <f t="shared" si="14"/>
        <v>0</v>
      </c>
      <c r="J51" s="30">
        <f t="shared" ref="J51:J52" si="16">H51*I51/100</f>
        <v>0</v>
      </c>
    </row>
    <row r="52" spans="2:10" ht="14" x14ac:dyDescent="0.3">
      <c r="B52" s="19" t="s">
        <v>254</v>
      </c>
      <c r="C52" s="41">
        <f>C47*E45/100</f>
        <v>2.5</v>
      </c>
      <c r="D52" s="5">
        <f t="shared" si="10"/>
        <v>0</v>
      </c>
      <c r="E52" s="44">
        <f t="shared" si="15"/>
        <v>0</v>
      </c>
      <c r="F52" s="32">
        <f t="shared" si="11"/>
        <v>0</v>
      </c>
      <c r="G52" s="33">
        <f t="shared" si="12"/>
        <v>0</v>
      </c>
      <c r="H52" s="34">
        <f t="shared" si="13"/>
        <v>0</v>
      </c>
      <c r="I52" s="5">
        <f t="shared" si="14"/>
        <v>0</v>
      </c>
      <c r="J52" s="30">
        <f t="shared" si="16"/>
        <v>0</v>
      </c>
    </row>
    <row r="53" spans="2:10" ht="14" x14ac:dyDescent="0.3">
      <c r="B53" s="19"/>
      <c r="C53" s="6"/>
      <c r="D53" s="5"/>
      <c r="E53" s="4"/>
      <c r="F53" s="40">
        <f>SUM(F47:F52)</f>
        <v>57.695749999999997</v>
      </c>
      <c r="G53" s="40">
        <f>SUM(G47:G52)</f>
        <v>7.2469999999999999</v>
      </c>
      <c r="H53" s="40">
        <f>SUM(H47:H52)</f>
        <v>400.12324999999998</v>
      </c>
      <c r="I53" s="4"/>
      <c r="J53" s="38"/>
    </row>
    <row r="54" spans="2:10" ht="13" x14ac:dyDescent="0.3">
      <c r="B54" s="52"/>
      <c r="C54" s="31">
        <f>SUM(C47:C52)</f>
        <v>735</v>
      </c>
      <c r="D54" s="31"/>
      <c r="E54" s="28">
        <f>SUM(E47:E49)</f>
        <v>1765</v>
      </c>
      <c r="F54" s="29">
        <f>F53/SUM(F53:H53)</f>
        <v>0.12405927330744454</v>
      </c>
      <c r="G54" s="29">
        <f>G53/SUM(F53:H53)</f>
        <v>1.5582734493598758E-2</v>
      </c>
      <c r="H54" s="29">
        <f>H53/SUM(F53:H53)</f>
        <v>0.8603579921989567</v>
      </c>
      <c r="I54" s="27">
        <f>I47</f>
        <v>60</v>
      </c>
      <c r="J54" s="27">
        <f>J47</f>
        <v>237</v>
      </c>
    </row>
    <row r="55" spans="2:10" x14ac:dyDescent="0.25">
      <c r="D55" s="39" t="s">
        <v>245</v>
      </c>
    </row>
    <row r="56" spans="2:10" ht="13" x14ac:dyDescent="0.3">
      <c r="B56" s="19" t="s">
        <v>332</v>
      </c>
      <c r="C56" s="36" t="s">
        <v>244</v>
      </c>
      <c r="D56" s="37">
        <f>364*100/E56</f>
        <v>151.58073654390935</v>
      </c>
      <c r="E56" s="37">
        <f>E54*100/C54</f>
        <v>240.1360544217687</v>
      </c>
      <c r="F56" s="50">
        <f>F53*100/C54</f>
        <v>7.8497619047619045</v>
      </c>
      <c r="G56" s="50">
        <f>G53*100/C54</f>
        <v>0.98598639455782322</v>
      </c>
      <c r="H56" s="50">
        <f>H53*100/C54</f>
        <v>54.438537414965985</v>
      </c>
      <c r="I56" s="35">
        <f>I54</f>
        <v>60</v>
      </c>
      <c r="J56" s="35">
        <f>J47*100/C47</f>
        <v>47.4</v>
      </c>
    </row>
    <row r="58" spans="2:10" ht="13" x14ac:dyDescent="0.3">
      <c r="B58" s="7" t="s">
        <v>130</v>
      </c>
      <c r="C58" s="7" t="s">
        <v>129</v>
      </c>
      <c r="D58" s="8" t="s">
        <v>245</v>
      </c>
      <c r="E58" s="10" t="s">
        <v>217</v>
      </c>
      <c r="F58" s="10" t="s">
        <v>156</v>
      </c>
      <c r="G58" s="9" t="s">
        <v>216</v>
      </c>
      <c r="H58" s="10" t="s">
        <v>158</v>
      </c>
      <c r="I58" s="10" t="s">
        <v>157</v>
      </c>
      <c r="J58" s="10" t="s">
        <v>236</v>
      </c>
    </row>
    <row r="59" spans="2:10" ht="13" x14ac:dyDescent="0.3">
      <c r="B59" s="19" t="s">
        <v>326</v>
      </c>
      <c r="C59" s="36" t="s">
        <v>244</v>
      </c>
      <c r="D59" s="37">
        <v>152</v>
      </c>
      <c r="E59" s="37">
        <v>240</v>
      </c>
      <c r="F59" s="50">
        <v>7.4</v>
      </c>
      <c r="G59" s="50">
        <v>1</v>
      </c>
      <c r="H59" s="50">
        <v>54.4</v>
      </c>
      <c r="I59" s="35">
        <v>60</v>
      </c>
      <c r="J59" s="35">
        <v>47.4</v>
      </c>
    </row>
    <row r="60" spans="2:10" ht="13" x14ac:dyDescent="0.3">
      <c r="B60" s="19" t="s">
        <v>327</v>
      </c>
      <c r="C60" s="36" t="s">
        <v>244</v>
      </c>
      <c r="D60" s="37">
        <f>364*100/E60</f>
        <v>116.66666666666667</v>
      </c>
      <c r="E60" s="37">
        <f>E59*130/100</f>
        <v>312</v>
      </c>
      <c r="F60" s="50">
        <f>F59</f>
        <v>7.4</v>
      </c>
      <c r="G60" s="50">
        <f t="shared" ref="G60:J62" si="17">G59</f>
        <v>1</v>
      </c>
      <c r="H60" s="50">
        <f t="shared" si="17"/>
        <v>54.4</v>
      </c>
      <c r="I60" s="35">
        <f t="shared" si="17"/>
        <v>60</v>
      </c>
      <c r="J60" s="35">
        <f t="shared" si="17"/>
        <v>47.4</v>
      </c>
    </row>
    <row r="61" spans="2:10" ht="13" x14ac:dyDescent="0.3">
      <c r="B61" s="19" t="s">
        <v>335</v>
      </c>
      <c r="C61" s="36" t="s">
        <v>244</v>
      </c>
      <c r="D61" s="37">
        <v>146</v>
      </c>
      <c r="E61" s="37">
        <v>250</v>
      </c>
      <c r="F61" s="50">
        <v>8.4</v>
      </c>
      <c r="G61" s="50">
        <v>1.6</v>
      </c>
      <c r="H61" s="50">
        <f t="shared" si="17"/>
        <v>54.4</v>
      </c>
      <c r="I61" s="35">
        <f t="shared" si="17"/>
        <v>60</v>
      </c>
      <c r="J61" s="35">
        <f t="shared" si="17"/>
        <v>47.4</v>
      </c>
    </row>
    <row r="62" spans="2:10" ht="13" x14ac:dyDescent="0.3">
      <c r="B62" s="19" t="s">
        <v>327</v>
      </c>
      <c r="C62" s="36" t="s">
        <v>244</v>
      </c>
      <c r="D62" s="37">
        <f>364*100/E62</f>
        <v>112</v>
      </c>
      <c r="E62" s="37">
        <f>E61*130/100</f>
        <v>325</v>
      </c>
      <c r="F62" s="50">
        <f>F61</f>
        <v>8.4</v>
      </c>
      <c r="G62" s="50">
        <f t="shared" si="17"/>
        <v>1.6</v>
      </c>
      <c r="H62" s="50">
        <f t="shared" si="17"/>
        <v>54.4</v>
      </c>
      <c r="I62" s="35">
        <f t="shared" si="17"/>
        <v>60</v>
      </c>
      <c r="J62" s="35">
        <f t="shared" si="17"/>
        <v>47.4</v>
      </c>
    </row>
    <row r="65" spans="3:5" x14ac:dyDescent="0.25">
      <c r="C65" s="46" t="s">
        <v>337</v>
      </c>
      <c r="D65" s="70">
        <f>(F47+F48)/C47</f>
        <v>0.115</v>
      </c>
    </row>
    <row r="68" spans="3:5" x14ac:dyDescent="0.25">
      <c r="D68" s="16"/>
      <c r="E68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Database</vt:lpstr>
      <vt:lpstr>Maker</vt:lpstr>
      <vt:lpstr>Tabella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Autore</dc:creator>
  <cp:lastModifiedBy>Silvano Cervelli</cp:lastModifiedBy>
  <dcterms:created xsi:type="dcterms:W3CDTF">2016-04-21T21:27:59Z</dcterms:created>
  <dcterms:modified xsi:type="dcterms:W3CDTF">2021-03-25T21:13:56Z</dcterms:modified>
</cp:coreProperties>
</file>